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115" windowHeight="4620" firstSheet="1" activeTab="4"/>
  </bookViews>
  <sheets>
    <sheet name="40 PI-ENE-DICI" sheetId="3" r:id="rId1"/>
    <sheet name="30 PI-ENE-DICI" sheetId="5" r:id="rId2"/>
    <sheet name="20 PI-ENE-DICI" sheetId="6" r:id="rId3"/>
    <sheet name="10 PI-ENEDICI." sheetId="7" r:id="rId4"/>
    <sheet name="PRIMERA REFORMA 2017" sheetId="4" r:id="rId5"/>
  </sheets>
  <calcPr calcId="144525"/>
</workbook>
</file>

<file path=xl/calcChain.xml><?xml version="1.0" encoding="utf-8"?>
<calcChain xmlns="http://schemas.openxmlformats.org/spreadsheetml/2006/main">
  <c r="E1032" i="4" l="1"/>
  <c r="E1031" i="4"/>
  <c r="G1028" i="4" s="1"/>
  <c r="K1026" i="4"/>
  <c r="I1026" i="4"/>
  <c r="H1026" i="4"/>
  <c r="L1025" i="4"/>
  <c r="L1024" i="4"/>
  <c r="E1023" i="4"/>
  <c r="L1021" i="4"/>
  <c r="L1020" i="4"/>
  <c r="L1019" i="4"/>
  <c r="L1018" i="4"/>
  <c r="L1017" i="4"/>
  <c r="L1016" i="4"/>
  <c r="E1015" i="4"/>
  <c r="L1013" i="4"/>
  <c r="L1012" i="4"/>
  <c r="L1011" i="4"/>
  <c r="L1010" i="4"/>
  <c r="M1004" i="4" s="1"/>
  <c r="L1009" i="4"/>
  <c r="E1008" i="4"/>
  <c r="E1004" i="4"/>
  <c r="L1003" i="4"/>
  <c r="L1002" i="4"/>
  <c r="E1001" i="4"/>
  <c r="L999" i="4"/>
  <c r="E998" i="4"/>
  <c r="L997" i="4"/>
  <c r="L996" i="4"/>
  <c r="E995" i="4"/>
  <c r="L993" i="4"/>
  <c r="E992" i="4"/>
  <c r="L990" i="4"/>
  <c r="L989" i="4"/>
  <c r="L988" i="4"/>
  <c r="L987" i="4"/>
  <c r="L986" i="4"/>
  <c r="L985" i="4"/>
  <c r="L984" i="4"/>
  <c r="L983" i="4"/>
  <c r="E982" i="4"/>
  <c r="L981" i="4"/>
  <c r="L980" i="4"/>
  <c r="L979" i="4"/>
  <c r="L978" i="4"/>
  <c r="L977" i="4"/>
  <c r="L976" i="4"/>
  <c r="E975" i="4"/>
  <c r="L973" i="4"/>
  <c r="L972" i="4"/>
  <c r="L971" i="4"/>
  <c r="L970" i="4"/>
  <c r="L969" i="4"/>
  <c r="E968" i="4"/>
  <c r="E936" i="4" s="1"/>
  <c r="D968" i="4"/>
  <c r="J966" i="4"/>
  <c r="G966" i="4"/>
  <c r="L966" i="4" s="1"/>
  <c r="L965" i="4"/>
  <c r="L964" i="4"/>
  <c r="E963" i="4"/>
  <c r="L961" i="4"/>
  <c r="L960" i="4"/>
  <c r="L959" i="4"/>
  <c r="L958" i="4"/>
  <c r="L957" i="4"/>
  <c r="L956" i="4"/>
  <c r="L955" i="4"/>
  <c r="L954" i="4"/>
  <c r="L953" i="4"/>
  <c r="L952" i="4"/>
  <c r="L951" i="4"/>
  <c r="L950" i="4"/>
  <c r="L949" i="4"/>
  <c r="L948" i="4"/>
  <c r="L947" i="4"/>
  <c r="L946" i="4"/>
  <c r="L945" i="4"/>
  <c r="L944" i="4"/>
  <c r="L943" i="4"/>
  <c r="L942" i="4"/>
  <c r="L941" i="4"/>
  <c r="L940" i="4"/>
  <c r="E939" i="4"/>
  <c r="L935" i="4"/>
  <c r="E934" i="4"/>
  <c r="L932" i="4"/>
  <c r="L931" i="4"/>
  <c r="L930" i="4"/>
  <c r="L929" i="4"/>
  <c r="E928" i="4"/>
  <c r="L926" i="4"/>
  <c r="E925" i="4"/>
  <c r="E914" i="4" s="1"/>
  <c r="L924" i="4"/>
  <c r="L923" i="4"/>
  <c r="E922" i="4"/>
  <c r="L921" i="4"/>
  <c r="L920" i="4"/>
  <c r="E919" i="4"/>
  <c r="L918" i="4"/>
  <c r="L917" i="4"/>
  <c r="E916" i="4"/>
  <c r="L913" i="4"/>
  <c r="L912" i="4"/>
  <c r="L911" i="4"/>
  <c r="L910" i="4"/>
  <c r="L909" i="4"/>
  <c r="E908" i="4"/>
  <c r="L906" i="4"/>
  <c r="L905" i="4"/>
  <c r="L904" i="4"/>
  <c r="L903" i="4"/>
  <c r="L902" i="4"/>
  <c r="L901" i="4"/>
  <c r="L900" i="4"/>
  <c r="L899" i="4"/>
  <c r="E898" i="4"/>
  <c r="L896" i="4"/>
  <c r="L895" i="4"/>
  <c r="E894" i="4"/>
  <c r="L892" i="4"/>
  <c r="L891" i="4"/>
  <c r="L890" i="4"/>
  <c r="L889" i="4"/>
  <c r="L888" i="4"/>
  <c r="L887" i="4"/>
  <c r="L886" i="4"/>
  <c r="L885" i="4"/>
  <c r="E884" i="4"/>
  <c r="G882" i="4"/>
  <c r="L882" i="4" s="1"/>
  <c r="L881" i="4"/>
  <c r="G880" i="4"/>
  <c r="L880" i="4" s="1"/>
  <c r="L879" i="4"/>
  <c r="L878" i="4"/>
  <c r="L877" i="4"/>
  <c r="L876" i="4"/>
  <c r="L875" i="4"/>
  <c r="L874" i="4"/>
  <c r="L873" i="4"/>
  <c r="L872" i="4"/>
  <c r="E871" i="4"/>
  <c r="L869" i="4"/>
  <c r="L868" i="4"/>
  <c r="L867" i="4"/>
  <c r="L866" i="4"/>
  <c r="L865" i="4"/>
  <c r="L864" i="4"/>
  <c r="L863" i="4"/>
  <c r="L862" i="4"/>
  <c r="L861" i="4"/>
  <c r="L860" i="4"/>
  <c r="L859" i="4"/>
  <c r="L858" i="4"/>
  <c r="L857" i="4"/>
  <c r="L856" i="4"/>
  <c r="L855" i="4"/>
  <c r="L854" i="4"/>
  <c r="L853" i="4"/>
  <c r="L852" i="4"/>
  <c r="L851" i="4"/>
  <c r="L850" i="4"/>
  <c r="L849" i="4"/>
  <c r="L848" i="4"/>
  <c r="L847" i="4"/>
  <c r="L846" i="4"/>
  <c r="L845" i="4"/>
  <c r="E844" i="4"/>
  <c r="L843" i="4"/>
  <c r="L842" i="4"/>
  <c r="E841" i="4"/>
  <c r="E839" i="4" s="1"/>
  <c r="L838" i="4"/>
  <c r="E837" i="4"/>
  <c r="L835" i="4"/>
  <c r="L834" i="4"/>
  <c r="E833" i="4"/>
  <c r="E831" i="4"/>
  <c r="L830" i="4"/>
  <c r="L829" i="4"/>
  <c r="E828" i="4"/>
  <c r="E827" i="4" s="1"/>
  <c r="L826" i="4"/>
  <c r="E825" i="4"/>
  <c r="L824" i="4"/>
  <c r="L823" i="4"/>
  <c r="E822" i="4"/>
  <c r="L821" i="4"/>
  <c r="L820" i="4"/>
  <c r="E819" i="4"/>
  <c r="L818" i="4"/>
  <c r="E816" i="4"/>
  <c r="L815" i="4"/>
  <c r="E814" i="4"/>
  <c r="E813" i="4"/>
  <c r="L810" i="4"/>
  <c r="L809" i="4"/>
  <c r="L808" i="4"/>
  <c r="E807" i="4"/>
  <c r="L805" i="4"/>
  <c r="E804" i="4"/>
  <c r="L803" i="4"/>
  <c r="E802" i="4"/>
  <c r="E801" i="4" s="1"/>
  <c r="L800" i="4"/>
  <c r="L799" i="4"/>
  <c r="E798" i="4"/>
  <c r="L797" i="4"/>
  <c r="L796" i="4"/>
  <c r="L795" i="4"/>
  <c r="L794" i="4"/>
  <c r="L793" i="4"/>
  <c r="L792" i="4"/>
  <c r="L791" i="4"/>
  <c r="E790" i="4"/>
  <c r="L789" i="4"/>
  <c r="E788" i="4"/>
  <c r="L787" i="4"/>
  <c r="L786" i="4"/>
  <c r="E785" i="4"/>
  <c r="L784" i="4"/>
  <c r="L783" i="4"/>
  <c r="L782" i="4"/>
  <c r="E781" i="4"/>
  <c r="L780" i="4"/>
  <c r="L779" i="4"/>
  <c r="E778" i="4"/>
  <c r="L777" i="4"/>
  <c r="L776" i="4"/>
  <c r="E775" i="4"/>
  <c r="E774" i="4" s="1"/>
  <c r="L773" i="4"/>
  <c r="E772" i="4"/>
  <c r="L771" i="4"/>
  <c r="E770" i="4"/>
  <c r="L769" i="4"/>
  <c r="L768" i="4"/>
  <c r="L767" i="4"/>
  <c r="L766" i="4"/>
  <c r="L765" i="4"/>
  <c r="L764" i="4"/>
  <c r="E763" i="4"/>
  <c r="L762" i="4"/>
  <c r="L761" i="4"/>
  <c r="L760" i="4"/>
  <c r="E759" i="4"/>
  <c r="L758" i="4"/>
  <c r="L757" i="4"/>
  <c r="L756" i="4"/>
  <c r="L755" i="4"/>
  <c r="L754" i="4"/>
  <c r="L753" i="4"/>
  <c r="L752" i="4"/>
  <c r="E751" i="4"/>
  <c r="L750" i="4"/>
  <c r="L749" i="4"/>
  <c r="E748" i="4"/>
  <c r="E747" i="4" s="1"/>
  <c r="E746" i="4" s="1"/>
  <c r="E745" i="4" s="1"/>
  <c r="L744" i="4"/>
  <c r="L743" i="4"/>
  <c r="L742" i="4"/>
  <c r="L741" i="4"/>
  <c r="E740" i="4"/>
  <c r="E736" i="4" s="1"/>
  <c r="L739" i="4"/>
  <c r="L738" i="4"/>
  <c r="E737" i="4"/>
  <c r="L732" i="4"/>
  <c r="L731" i="4"/>
  <c r="E729" i="4"/>
  <c r="L728" i="4"/>
  <c r="L727" i="4"/>
  <c r="E726" i="4"/>
  <c r="E725" i="4" s="1"/>
  <c r="L724" i="4"/>
  <c r="L723" i="4"/>
  <c r="L722" i="4"/>
  <c r="L721" i="4"/>
  <c r="E720" i="4"/>
  <c r="L718" i="4"/>
  <c r="L717" i="4"/>
  <c r="L716" i="4"/>
  <c r="L715" i="4"/>
  <c r="L714" i="4"/>
  <c r="L713" i="4"/>
  <c r="L712" i="4"/>
  <c r="L711" i="4"/>
  <c r="L710" i="4"/>
  <c r="L709" i="4"/>
  <c r="L708" i="4"/>
  <c r="L707" i="4"/>
  <c r="L706" i="4"/>
  <c r="L705" i="4"/>
  <c r="L704" i="4"/>
  <c r="L703" i="4"/>
  <c r="E702" i="4"/>
  <c r="E700" i="4" s="1"/>
  <c r="D702" i="4"/>
  <c r="D700" i="4" s="1"/>
  <c r="L699" i="4"/>
  <c r="L698" i="4"/>
  <c r="E697" i="4"/>
  <c r="D697" i="4"/>
  <c r="L695" i="4"/>
  <c r="L694" i="4"/>
  <c r="L693" i="4"/>
  <c r="L692" i="4"/>
  <c r="L691" i="4"/>
  <c r="L690" i="4"/>
  <c r="E689" i="4"/>
  <c r="E687" i="4"/>
  <c r="L686" i="4"/>
  <c r="L685" i="4"/>
  <c r="L684" i="4"/>
  <c r="L683" i="4"/>
  <c r="L682" i="4"/>
  <c r="L681" i="4"/>
  <c r="L680" i="4"/>
  <c r="E679" i="4"/>
  <c r="L678" i="4"/>
  <c r="E677" i="4"/>
  <c r="L676" i="4"/>
  <c r="E675" i="4"/>
  <c r="L674" i="4"/>
  <c r="L673" i="4"/>
  <c r="L672" i="4"/>
  <c r="E671" i="4"/>
  <c r="E669" i="4" s="1"/>
  <c r="L668" i="4"/>
  <c r="E667" i="4"/>
  <c r="L666" i="4"/>
  <c r="L665" i="4"/>
  <c r="E664" i="4"/>
  <c r="L663" i="4"/>
  <c r="L662" i="4"/>
  <c r="E661" i="4"/>
  <c r="L660" i="4"/>
  <c r="L659" i="4"/>
  <c r="L658" i="4"/>
  <c r="L657" i="4"/>
  <c r="L656" i="4"/>
  <c r="L655" i="4"/>
  <c r="L654" i="4"/>
  <c r="E653" i="4"/>
  <c r="L652" i="4"/>
  <c r="E651" i="4"/>
  <c r="L650" i="4"/>
  <c r="E649" i="4"/>
  <c r="L647" i="4"/>
  <c r="L646" i="4"/>
  <c r="E645" i="4"/>
  <c r="L644" i="4"/>
  <c r="E643" i="4"/>
  <c r="L642" i="4"/>
  <c r="L641" i="4"/>
  <c r="E640" i="4"/>
  <c r="L639" i="4"/>
  <c r="L638" i="4"/>
  <c r="L637" i="4"/>
  <c r="L636" i="4"/>
  <c r="L635" i="4"/>
  <c r="L634" i="4"/>
  <c r="E633" i="4"/>
  <c r="L632" i="4"/>
  <c r="L631" i="4"/>
  <c r="E630" i="4"/>
  <c r="L629" i="4"/>
  <c r="L628" i="4"/>
  <c r="E627" i="4"/>
  <c r="L625" i="4"/>
  <c r="E624" i="4"/>
  <c r="L623" i="4"/>
  <c r="E622" i="4"/>
  <c r="L621" i="4"/>
  <c r="L620" i="4"/>
  <c r="L619" i="4"/>
  <c r="L618" i="4"/>
  <c r="E617" i="4"/>
  <c r="L616" i="4"/>
  <c r="E615" i="4"/>
  <c r="L614" i="4"/>
  <c r="L612" i="4"/>
  <c r="E611" i="4"/>
  <c r="L610" i="4"/>
  <c r="E609" i="4"/>
  <c r="E602" i="4" s="1"/>
  <c r="L608" i="4"/>
  <c r="E607" i="4"/>
  <c r="L606" i="4"/>
  <c r="L605" i="4"/>
  <c r="E604" i="4"/>
  <c r="L601" i="4"/>
  <c r="L600" i="4"/>
  <c r="E599" i="4"/>
  <c r="L598" i="4"/>
  <c r="E597" i="4"/>
  <c r="L596" i="4"/>
  <c r="E595" i="4"/>
  <c r="L594" i="4"/>
  <c r="L593" i="4"/>
  <c r="L592" i="4"/>
  <c r="L591" i="4"/>
  <c r="L590" i="4"/>
  <c r="L589" i="4"/>
  <c r="L588" i="4"/>
  <c r="L587" i="4"/>
  <c r="E586" i="4"/>
  <c r="L585" i="4"/>
  <c r="E584" i="4"/>
  <c r="L583" i="4"/>
  <c r="L582" i="4"/>
  <c r="L581" i="4"/>
  <c r="E580" i="4"/>
  <c r="E554" i="4" s="1"/>
  <c r="L579" i="4"/>
  <c r="E578" i="4"/>
  <c r="L577" i="4"/>
  <c r="L576" i="4"/>
  <c r="E575" i="4"/>
  <c r="L574" i="4"/>
  <c r="E573" i="4"/>
  <c r="L572" i="4"/>
  <c r="E571" i="4"/>
  <c r="L570" i="4"/>
  <c r="L569" i="4"/>
  <c r="L568" i="4"/>
  <c r="L567" i="4"/>
  <c r="E566" i="4"/>
  <c r="L565" i="4"/>
  <c r="L564" i="4"/>
  <c r="L563" i="4"/>
  <c r="E562" i="4"/>
  <c r="L561" i="4"/>
  <c r="L560" i="4"/>
  <c r="L559" i="4"/>
  <c r="L558" i="4"/>
  <c r="E557" i="4"/>
  <c r="L556" i="4"/>
  <c r="E555" i="4"/>
  <c r="L551" i="4"/>
  <c r="E550" i="4"/>
  <c r="L549" i="4"/>
  <c r="E548" i="4"/>
  <c r="L547" i="4"/>
  <c r="E546" i="4"/>
  <c r="L545" i="4"/>
  <c r="L544" i="4"/>
  <c r="E543" i="4"/>
  <c r="L541" i="4"/>
  <c r="E540" i="4"/>
  <c r="L538" i="4"/>
  <c r="E537" i="4"/>
  <c r="L536" i="4"/>
  <c r="L535" i="4"/>
  <c r="L534" i="4"/>
  <c r="E533" i="4"/>
  <c r="L532" i="4"/>
  <c r="E531" i="4"/>
  <c r="L529" i="4"/>
  <c r="E528" i="4"/>
  <c r="L526" i="4"/>
  <c r="L525" i="4"/>
  <c r="E524" i="4"/>
  <c r="L523" i="4"/>
  <c r="L522" i="4"/>
  <c r="L521" i="4"/>
  <c r="L520" i="4"/>
  <c r="L519" i="4"/>
  <c r="L518" i="4"/>
  <c r="E517" i="4"/>
  <c r="L516" i="4"/>
  <c r="L515" i="4"/>
  <c r="L514" i="4"/>
  <c r="E513" i="4"/>
  <c r="L511" i="4"/>
  <c r="E510" i="4"/>
  <c r="L509" i="4"/>
  <c r="L508" i="4"/>
  <c r="L507" i="4"/>
  <c r="E506" i="4"/>
  <c r="L505" i="4"/>
  <c r="E504" i="4"/>
  <c r="L502" i="4"/>
  <c r="E501" i="4"/>
  <c r="L500" i="4"/>
  <c r="L499" i="4"/>
  <c r="L498" i="4"/>
  <c r="E497" i="4"/>
  <c r="E495" i="4" s="1"/>
  <c r="L494" i="4"/>
  <c r="E493" i="4"/>
  <c r="L491" i="4"/>
  <c r="E490" i="4"/>
  <c r="L489" i="4"/>
  <c r="L488" i="4"/>
  <c r="E487" i="4"/>
  <c r="E483" i="4" s="1"/>
  <c r="L486" i="4"/>
  <c r="E485" i="4"/>
  <c r="L482" i="4"/>
  <c r="E481" i="4"/>
  <c r="L480" i="4"/>
  <c r="E479" i="4"/>
  <c r="E477" i="4"/>
  <c r="L476" i="4"/>
  <c r="E475" i="4"/>
  <c r="L474" i="4"/>
  <c r="E473" i="4"/>
  <c r="L471" i="4"/>
  <c r="E470" i="4"/>
  <c r="L469" i="4"/>
  <c r="E468" i="4"/>
  <c r="L467" i="4"/>
  <c r="E466" i="4"/>
  <c r="L465" i="4"/>
  <c r="L464" i="4"/>
  <c r="E463" i="4"/>
  <c r="L461" i="4"/>
  <c r="E460" i="4"/>
  <c r="L459" i="4"/>
  <c r="L458" i="4"/>
  <c r="L457" i="4"/>
  <c r="E456" i="4"/>
  <c r="L455" i="4"/>
  <c r="L454" i="4"/>
  <c r="E453" i="4"/>
  <c r="L452" i="4"/>
  <c r="L451" i="4"/>
  <c r="E450" i="4"/>
  <c r="L448" i="4"/>
  <c r="E447" i="4"/>
  <c r="L446" i="4"/>
  <c r="E445" i="4"/>
  <c r="L444" i="4"/>
  <c r="E443" i="4"/>
  <c r="L442" i="4"/>
  <c r="E441" i="4"/>
  <c r="E439" i="4" s="1"/>
  <c r="L438" i="4"/>
  <c r="L437" i="4"/>
  <c r="E436" i="4"/>
  <c r="D436" i="4"/>
  <c r="J435" i="4"/>
  <c r="L435" i="4" s="1"/>
  <c r="E434" i="4"/>
  <c r="D434" i="4"/>
  <c r="L432" i="4"/>
  <c r="E431" i="4"/>
  <c r="L430" i="4"/>
  <c r="E429" i="4"/>
  <c r="L427" i="4"/>
  <c r="E426" i="4"/>
  <c r="L425" i="4"/>
  <c r="L424" i="4"/>
  <c r="E423" i="4"/>
  <c r="L422" i="4"/>
  <c r="L421" i="4"/>
  <c r="E420" i="4"/>
  <c r="L418" i="4"/>
  <c r="L417" i="4"/>
  <c r="L416" i="4"/>
  <c r="E415" i="4"/>
  <c r="L414" i="4"/>
  <c r="E413" i="4"/>
  <c r="L411" i="4"/>
  <c r="L410" i="4"/>
  <c r="E409" i="4"/>
  <c r="L408" i="4"/>
  <c r="E407" i="4"/>
  <c r="L405" i="4"/>
  <c r="L404" i="4"/>
  <c r="E403" i="4"/>
  <c r="L401" i="4"/>
  <c r="E400" i="4"/>
  <c r="L399" i="4"/>
  <c r="L398" i="4"/>
  <c r="L397" i="4"/>
  <c r="E396" i="4"/>
  <c r="L395" i="4"/>
  <c r="E394" i="4"/>
  <c r="L392" i="4"/>
  <c r="E391" i="4"/>
  <c r="L389" i="4"/>
  <c r="E388" i="4"/>
  <c r="L387" i="4"/>
  <c r="E386" i="4"/>
  <c r="L384" i="4"/>
  <c r="L383" i="4"/>
  <c r="E382" i="4"/>
  <c r="L381" i="4"/>
  <c r="E380" i="4"/>
  <c r="L379" i="4"/>
  <c r="L378" i="4"/>
  <c r="E377" i="4"/>
  <c r="L375" i="4"/>
  <c r="L374" i="4"/>
  <c r="L373" i="4"/>
  <c r="E372" i="4"/>
  <c r="L371" i="4"/>
  <c r="E370" i="4"/>
  <c r="E368" i="4" s="1"/>
  <c r="L367" i="4"/>
  <c r="L366" i="4"/>
  <c r="E365" i="4"/>
  <c r="L364" i="4"/>
  <c r="E363" i="4"/>
  <c r="L362" i="4"/>
  <c r="E361" i="4"/>
  <c r="E358" i="4" s="1"/>
  <c r="L360" i="4"/>
  <c r="E359" i="4"/>
  <c r="L357" i="4"/>
  <c r="E356" i="4"/>
  <c r="L355" i="4"/>
  <c r="E354" i="4"/>
  <c r="L353" i="4"/>
  <c r="E352" i="4"/>
  <c r="L351" i="4"/>
  <c r="L350" i="4"/>
  <c r="L349" i="4"/>
  <c r="L348" i="4"/>
  <c r="E347" i="4"/>
  <c r="L346" i="4"/>
  <c r="L345" i="4"/>
  <c r="E344" i="4"/>
  <c r="L343" i="4"/>
  <c r="L342" i="4"/>
  <c r="L341" i="4"/>
  <c r="L340" i="4"/>
  <c r="E339" i="4"/>
  <c r="L338" i="4"/>
  <c r="E337" i="4"/>
  <c r="E336" i="4" s="1"/>
  <c r="L332" i="4"/>
  <c r="J331" i="4"/>
  <c r="J1026" i="4" s="1"/>
  <c r="K1028" i="4" s="1"/>
  <c r="E330" i="4"/>
  <c r="D330" i="4"/>
  <c r="L328" i="4"/>
  <c r="L327" i="4"/>
  <c r="L326" i="4"/>
  <c r="L325" i="4"/>
  <c r="E324" i="4"/>
  <c r="L320" i="4"/>
  <c r="E319" i="4"/>
  <c r="L318" i="4"/>
  <c r="E317" i="4"/>
  <c r="L313" i="4"/>
  <c r="E312" i="4"/>
  <c r="L309" i="4"/>
  <c r="E308" i="4"/>
  <c r="L307" i="4"/>
  <c r="L306" i="4"/>
  <c r="E305" i="4"/>
  <c r="L304" i="4"/>
  <c r="L300" i="4"/>
  <c r="L299" i="4"/>
  <c r="E298" i="4"/>
  <c r="L296" i="4"/>
  <c r="L295" i="4"/>
  <c r="E294" i="4"/>
  <c r="L292" i="4"/>
  <c r="E291" i="4"/>
  <c r="L287" i="4"/>
  <c r="L286" i="4"/>
  <c r="L284" i="4"/>
  <c r="E283" i="4"/>
  <c r="L282" i="4"/>
  <c r="L281" i="4"/>
  <c r="E280" i="4"/>
  <c r="L279" i="4"/>
  <c r="E277" i="4"/>
  <c r="L275" i="4"/>
  <c r="E274" i="4"/>
  <c r="L273" i="4"/>
  <c r="E272" i="4"/>
  <c r="L271" i="4"/>
  <c r="E270" i="4"/>
  <c r="L269" i="4"/>
  <c r="E268" i="4"/>
  <c r="L267" i="4"/>
  <c r="L266" i="4"/>
  <c r="L265" i="4"/>
  <c r="E264" i="4"/>
  <c r="L263" i="4"/>
  <c r="E262" i="4"/>
  <c r="L261" i="4"/>
  <c r="E260" i="4"/>
  <c r="L259" i="4"/>
  <c r="L258" i="4"/>
  <c r="L257" i="4"/>
  <c r="E256" i="4"/>
  <c r="L253" i="4"/>
  <c r="E252" i="4"/>
  <c r="L250" i="4"/>
  <c r="E249" i="4"/>
  <c r="L248" i="4"/>
  <c r="E247" i="4"/>
  <c r="L246" i="4"/>
  <c r="L245" i="4"/>
  <c r="L244" i="4"/>
  <c r="L243" i="4"/>
  <c r="E242" i="4"/>
  <c r="L241" i="4"/>
  <c r="E240" i="4"/>
  <c r="L239" i="4"/>
  <c r="L238" i="4"/>
  <c r="L237" i="4"/>
  <c r="L236" i="4"/>
  <c r="E235" i="4"/>
  <c r="L234" i="4"/>
  <c r="E233" i="4"/>
  <c r="E229" i="4"/>
  <c r="L228" i="4"/>
  <c r="E227" i="4"/>
  <c r="L225" i="4"/>
  <c r="E224" i="4"/>
  <c r="L223" i="4"/>
  <c r="E222" i="4"/>
  <c r="E220" i="4" s="1"/>
  <c r="L219" i="4"/>
  <c r="E218" i="4"/>
  <c r="L217" i="4"/>
  <c r="L216" i="4"/>
  <c r="L215" i="4"/>
  <c r="E214" i="4"/>
  <c r="L213" i="4"/>
  <c r="E212" i="4"/>
  <c r="L211" i="4"/>
  <c r="L210" i="4"/>
  <c r="E209" i="4"/>
  <c r="E207" i="4" s="1"/>
  <c r="L206" i="4"/>
  <c r="L205" i="4"/>
  <c r="L204" i="4"/>
  <c r="L203" i="4"/>
  <c r="E202" i="4"/>
  <c r="L200" i="4"/>
  <c r="L199" i="4"/>
  <c r="L198" i="4"/>
  <c r="L197" i="4"/>
  <c r="E196" i="4"/>
  <c r="L192" i="4"/>
  <c r="L191" i="4"/>
  <c r="E190" i="4"/>
  <c r="L188" i="4"/>
  <c r="L187" i="4"/>
  <c r="L186" i="4"/>
  <c r="E185" i="4"/>
  <c r="L183" i="4"/>
  <c r="L182" i="4"/>
  <c r="L181" i="4"/>
  <c r="E180" i="4"/>
  <c r="L179" i="4"/>
  <c r="E178" i="4"/>
  <c r="L177" i="4"/>
  <c r="E176" i="4"/>
  <c r="E173" i="4"/>
  <c r="L172" i="4"/>
  <c r="E171" i="4"/>
  <c r="L170" i="4"/>
  <c r="E169" i="4"/>
  <c r="E166" i="4" s="1"/>
  <c r="L165" i="4"/>
  <c r="E164" i="4"/>
  <c r="L162" i="4"/>
  <c r="E161" i="4"/>
  <c r="L159" i="4"/>
  <c r="E158" i="4"/>
  <c r="L157" i="4"/>
  <c r="E156" i="4"/>
  <c r="L155" i="4"/>
  <c r="L154" i="4"/>
  <c r="E153" i="4"/>
  <c r="E150" i="4" s="1"/>
  <c r="L149" i="4"/>
  <c r="E148" i="4"/>
  <c r="L147" i="4"/>
  <c r="E146" i="4"/>
  <c r="L144" i="4"/>
  <c r="L143" i="4"/>
  <c r="L142" i="4"/>
  <c r="L141" i="4"/>
  <c r="L140" i="4"/>
  <c r="J140" i="4"/>
  <c r="E139" i="4"/>
  <c r="L138" i="4"/>
  <c r="E137" i="4"/>
  <c r="L136" i="4"/>
  <c r="E135" i="4"/>
  <c r="L134" i="4"/>
  <c r="L133" i="4"/>
  <c r="L132" i="4"/>
  <c r="L131" i="4"/>
  <c r="E130" i="4"/>
  <c r="L129" i="4"/>
  <c r="E128" i="4"/>
  <c r="L126" i="4"/>
  <c r="L125" i="4"/>
  <c r="L124" i="4"/>
  <c r="E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E107" i="4"/>
  <c r="L106" i="4"/>
  <c r="L105" i="4"/>
  <c r="L104" i="4"/>
  <c r="L103" i="4"/>
  <c r="E102" i="4"/>
  <c r="L101" i="4"/>
  <c r="L100" i="4"/>
  <c r="E99" i="4"/>
  <c r="L98" i="4"/>
  <c r="L97" i="4"/>
  <c r="L96" i="4"/>
  <c r="E95" i="4"/>
  <c r="L94" i="4"/>
  <c r="L93" i="4"/>
  <c r="L92" i="4"/>
  <c r="L91" i="4"/>
  <c r="E90" i="4"/>
  <c r="L89" i="4"/>
  <c r="L88" i="4"/>
  <c r="L87" i="4"/>
  <c r="L86" i="4"/>
  <c r="L85" i="4"/>
  <c r="L84" i="4"/>
  <c r="L83" i="4"/>
  <c r="E82" i="4"/>
  <c r="L81" i="4"/>
  <c r="L80" i="4"/>
  <c r="L79" i="4"/>
  <c r="L78" i="4"/>
  <c r="E77" i="4"/>
  <c r="E74" i="4"/>
  <c r="L73" i="4"/>
  <c r="L72" i="4"/>
  <c r="E71" i="4"/>
  <c r="L69" i="4"/>
  <c r="L68" i="4"/>
  <c r="L67" i="4"/>
  <c r="E66" i="4"/>
  <c r="L65" i="4"/>
  <c r="L64" i="4"/>
  <c r="L63" i="4"/>
  <c r="E62" i="4"/>
  <c r="L61" i="4"/>
  <c r="L60" i="4"/>
  <c r="L59" i="4"/>
  <c r="E58" i="4"/>
  <c r="D58" i="4"/>
  <c r="E55" i="4"/>
  <c r="L54" i="4"/>
  <c r="E53" i="4"/>
  <c r="L51" i="4"/>
  <c r="E50" i="4"/>
  <c r="L49" i="4"/>
  <c r="L48" i="4"/>
  <c r="L47" i="4"/>
  <c r="E46" i="4"/>
  <c r="L45" i="4"/>
  <c r="L44" i="4"/>
  <c r="E43" i="4"/>
  <c r="L42" i="4"/>
  <c r="L41" i="4"/>
  <c r="L40" i="4"/>
  <c r="L39" i="4"/>
  <c r="E38" i="4"/>
  <c r="L37" i="4"/>
  <c r="L36" i="4"/>
  <c r="E35" i="4"/>
  <c r="L34" i="4"/>
  <c r="E33" i="4"/>
  <c r="L32" i="4"/>
  <c r="E31" i="4"/>
  <c r="L30" i="4"/>
  <c r="L29" i="4"/>
  <c r="L28" i="4"/>
  <c r="E27" i="4"/>
  <c r="L26" i="4"/>
  <c r="L25" i="4"/>
  <c r="L24" i="4"/>
  <c r="L23" i="4"/>
  <c r="E22" i="4"/>
  <c r="L21" i="4"/>
  <c r="L20" i="4"/>
  <c r="L19" i="4"/>
  <c r="L18" i="4"/>
  <c r="E17" i="4"/>
  <c r="E8" i="4" s="1"/>
  <c r="D17" i="4"/>
  <c r="L16" i="4"/>
  <c r="L15" i="4"/>
  <c r="L14" i="4"/>
  <c r="L13" i="4"/>
  <c r="E12" i="4"/>
  <c r="D12" i="4"/>
  <c r="L11" i="4"/>
  <c r="E10" i="4"/>
  <c r="D10" i="4"/>
  <c r="M6" i="4"/>
  <c r="H197" i="3"/>
  <c r="G197" i="3"/>
  <c r="M733" i="4" l="1"/>
  <c r="E193" i="4"/>
  <c r="E6" i="4" s="1"/>
  <c r="E552" i="4"/>
  <c r="E733" i="4"/>
  <c r="E812" i="4"/>
  <c r="E811" i="4" s="1"/>
  <c r="E335" i="4"/>
  <c r="E334" i="4" s="1"/>
  <c r="M333" i="4"/>
  <c r="G1026" i="4"/>
  <c r="G1029" i="4" s="1"/>
  <c r="L331" i="4"/>
  <c r="L1026" i="4" s="1"/>
  <c r="M229" i="4" l="1"/>
  <c r="M1026" i="4" s="1"/>
  <c r="E333" i="4"/>
  <c r="E1026" i="4" s="1"/>
  <c r="L1028" i="4" s="1"/>
  <c r="L1029" i="4" s="1"/>
</calcChain>
</file>

<file path=xl/comments1.xml><?xml version="1.0" encoding="utf-8"?>
<comments xmlns="http://schemas.openxmlformats.org/spreadsheetml/2006/main">
  <authors>
    <author>nandi</author>
  </authors>
  <commentList>
    <comment ref="K282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REDUCIR LOS 8.000
</t>
        </r>
      </text>
    </comment>
    <comment ref="B305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SE REALIZA EL TRASPASO AL DIA 24 DE JULIO DE 2017</t>
        </r>
      </text>
    </comment>
    <comment ref="J371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PREGUNTAR A QUE ACTIVIDAD CORREPSONDE
</t>
        </r>
      </text>
    </comment>
    <comment ref="G718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TRASNFERENCIA A PUERTO NAPO</t>
        </r>
      </text>
    </comment>
    <comment ref="G880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INCREMENTO DE 16.000
</t>
        </r>
      </text>
    </comment>
    <comment ref="J947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CON ESTE INCRMENTO SE COMPLETA EL MONTO DEL CONTRATO
</t>
        </r>
      </text>
    </comment>
    <comment ref="B958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EN LA UNIDAD EDUCATIVA INTERCULTURAL BILINGÜE  (UEIB)
</t>
        </r>
      </text>
    </comment>
    <comment ref="G966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INCREMENTO DE 11.408
</t>
        </r>
      </text>
    </comment>
    <comment ref="G1029" authorId="0">
      <text>
        <r>
          <rPr>
            <b/>
            <sz val="8"/>
            <color indexed="81"/>
            <rFont val="Tahoma"/>
            <family val="2"/>
          </rPr>
          <t>nandi:</t>
        </r>
        <r>
          <rPr>
            <sz val="8"/>
            <color indexed="81"/>
            <rFont val="Tahoma"/>
            <family val="2"/>
          </rPr>
          <t xml:space="preserve">
PARA FINANCIAR
</t>
        </r>
      </text>
    </comment>
  </commentList>
</comments>
</file>

<file path=xl/sharedStrings.xml><?xml version="1.0" encoding="utf-8"?>
<sst xmlns="http://schemas.openxmlformats.org/spreadsheetml/2006/main" count="3535" uniqueCount="1385">
  <si>
    <t>DE ENERO A DICIEMBRE DE 2017 - PROGRAMA 40</t>
  </si>
  <si>
    <t>40.02.003.001.750105.003.15.01.000.99.99.99.99.001</t>
  </si>
  <si>
    <t>40.02.003.001.750105.000.15.01.000.99.99.99.99.001</t>
  </si>
  <si>
    <t>ASFALTADO VIA PUNUNO, Y DE PUCA URCO TUYANO PRIMERA ETAPA PARR</t>
  </si>
  <si>
    <t>40.02.003.001.750105.006.15.01.000.99.99.99.99.001</t>
  </si>
  <si>
    <t>CONSTRUCCION  PUENTE PEATONAL SELVA ALEGRE HUAMBUNO,PARRQ AHUANO</t>
  </si>
  <si>
    <t>40.02.003.001.750105.007.15.01.000.99.99.99.99.001</t>
  </si>
  <si>
    <t>ASFALTADO DEL TRAMO AHUANO SAN SILVERIO RIO BLANCO PRIMERA ETAPA</t>
  </si>
  <si>
    <t>40.02.003.002.750501.000.15.01.000.99.99.99.99.001</t>
  </si>
  <si>
    <t>REPARAC PUENTE SOBRE RIO JATUNYACU SECTOR SANTA ROSA,PARROQ TALAG</t>
  </si>
  <si>
    <t>40.02.003.002.750501.001.15.01.000.99.99.99.99.001</t>
  </si>
  <si>
    <t>40.02.003.001.750105.002.15.01.000.99.99.99.99.001</t>
  </si>
  <si>
    <t>40.02.003.001.750105.004.15.01.000.99.99.99.99.001</t>
  </si>
  <si>
    <t>CONSTRUCC DE BASES Y MUROS PUENTE SOBRE RIO WACHIYACU CHICO CHONT</t>
  </si>
  <si>
    <t>40.02.003.001.750105.009.15.03.000.99.99.99.99.003</t>
  </si>
  <si>
    <t>40.02.003.001.750105.013.15.03.000.99.99.99.99.001</t>
  </si>
  <si>
    <t>FISCALIZACION ASFALTO VIA COTUNDO SAN FRANCISCO, CANTON ARCHIDONA</t>
  </si>
  <si>
    <t>40.02.002.001.730604.001.15.03.000.99.99.99.99.003</t>
  </si>
  <si>
    <t>10.07.001.002.730605.007.15.03.000.99.99.99.99.001</t>
  </si>
  <si>
    <t>40.02.003.001.750105.011.15.03.000.99.99.99.99.001</t>
  </si>
  <si>
    <t>40.02.003.001.750105.043.15.03.000.99.99.99.99.001</t>
  </si>
  <si>
    <t>30.02.004.001.750109.003.15.07.000.99.99.99.99.001</t>
  </si>
  <si>
    <t>30.02.005.001.780104.020.15.04.000.99.99.99.99.001</t>
  </si>
  <si>
    <t>40.02.003.006.750501.015.15.07.000.99.99.99.99.001</t>
  </si>
  <si>
    <t>40.03.001.003.780104.011.15.07.000.99.99.99.99.001</t>
  </si>
  <si>
    <t>40.02.003.002.750501.006.15.01.000.99.99.99.99.001</t>
  </si>
  <si>
    <t>40.02.003.001.750105.036.15.04.000.99.99.99.99.001</t>
  </si>
  <si>
    <t>40.02.003.001.750105.018.15.04.000.99.99.99.99.001</t>
  </si>
  <si>
    <t>40.03.001.001.750107.014.15.04.000.99.99.99.99.001</t>
  </si>
  <si>
    <t>40.03.001.001.750107.012.15.04.000.99.99.99.99.001</t>
  </si>
  <si>
    <t>40.02.003.003.780104.003.15.09.000.99.99.99.99.001</t>
  </si>
  <si>
    <t>30.02.004.001.750109.001.15.09.000.99.99.99.99.001</t>
  </si>
  <si>
    <t>GOBIERNO AUTONOMO DESCENTRALIZADO PROVINCIAL DE NAPO</t>
  </si>
  <si>
    <t>CEDULA DE GASTOS</t>
  </si>
  <si>
    <t>Código</t>
  </si>
  <si>
    <t>Partida</t>
  </si>
  <si>
    <t>Asignación Inicial</t>
  </si>
  <si>
    <t>Reformas</t>
  </si>
  <si>
    <t>Codificado</t>
  </si>
  <si>
    <t>Devengado Período</t>
  </si>
  <si>
    <t>40  OBRAS PUBLICAS VIALIDAD MANTENIMIENTO Y TRANSPORTE</t>
  </si>
  <si>
    <t>0  SIN SUBPROGRAMA</t>
  </si>
  <si>
    <t>001  SIN PROYECTO</t>
  </si>
  <si>
    <t>001  CONSTRUCCION, MANTENIMIENTO Y REPARACION EN INFRAESTRUCTURA GADPN</t>
  </si>
  <si>
    <t>OBRAS EN LINEAS, REDES E INSTALACIONES ELECTRICAS Y DE TELEC</t>
  </si>
  <si>
    <t>40.00.001.001.750401.002.15.01.000.99.99.99.99.001</t>
  </si>
  <si>
    <t>INSTALACION TRANSFORMADOR TALLERES GADPN TENA</t>
  </si>
  <si>
    <t>40.00.001.001.750402.002.15.01.000.99.99.99.99.001</t>
  </si>
  <si>
    <t>ADECUAC E IMPLEMENTACION DEL DATA CENTER FASE II PARA GADPN</t>
  </si>
  <si>
    <t>MANTENIMIENTO Y REPARACIONES</t>
  </si>
  <si>
    <t>40.00.001.001.750501.023.15.01.000.99.99.99.99.001</t>
  </si>
  <si>
    <t>MANTENIMIENTO DE LAS INSTALACIONES EN LOS TALLERES DEL GADPN</t>
  </si>
  <si>
    <t>40.00.001.001.750501.024.15.01.000.99.99.99.99.001</t>
  </si>
  <si>
    <t>READECUACION ESPACIO COLISEO MAYOR DE TENA PARA ARCHIV GENERAL</t>
  </si>
  <si>
    <t>40.00.001.001.750501.025.15.01.000.99.99.99.99.001</t>
  </si>
  <si>
    <t>REMODELACION ESPACIO FISICO AREA CONTABIL,SOPORTE TECNIC E IMPLEM</t>
  </si>
  <si>
    <t>40.00.001.001.750501.026.15.01.000.99.99.99.99.001</t>
  </si>
  <si>
    <t>READECUACION E INSTALACION SEGURIDADES EN AREA FINANCIERA GADPN</t>
  </si>
  <si>
    <t>1  MANTENIMIENTO TRANSPORTE Y MAQUINARIA</t>
  </si>
  <si>
    <t>001  GASTO EN PERSONAL</t>
  </si>
  <si>
    <t>REMUNERACIONES BASICAS</t>
  </si>
  <si>
    <t>40.01.001.001.710105.000.15.01.000.99.99.99.99.001</t>
  </si>
  <si>
    <t>REMUNERACIONES UNIFICADAS</t>
  </si>
  <si>
    <t>40.01.001.001.710106.000.15.01.000.99.99.99.99.001</t>
  </si>
  <si>
    <t>SALARIOS UNIFICADOS</t>
  </si>
  <si>
    <t>REMUNERACIONES COMPLEMENTARIAS</t>
  </si>
  <si>
    <t>40.01.001.001.710203.000.15.01.000.99.99.99.99.001</t>
  </si>
  <si>
    <t>DECIMO TERCER SUELDO</t>
  </si>
  <si>
    <t>40.01.001.001.710203.002.15.01.000.99.99.99.99.001</t>
  </si>
  <si>
    <t>DECIMO TERCER SUELDO (PERMANENTES)</t>
  </si>
  <si>
    <t>40.01.001.001.710203.003.15.01.000.99.99.99.99.001</t>
  </si>
  <si>
    <t>DECIMO TERCER SUELDO (CONTRATADOS SERVICIOS OCASIONALES)</t>
  </si>
  <si>
    <t>40.01.001.001.710204.000.15.01.000.99.99.99.99.001</t>
  </si>
  <si>
    <t>DECIMO CUARTO SUELDO</t>
  </si>
  <si>
    <t>40.01.001.001.710204.002.15.01.000.99.99.99.99.001</t>
  </si>
  <si>
    <t>DECIMO CUARTO SUELDO (PERMANENTES)</t>
  </si>
  <si>
    <t>40.01.001.001.710204.003.15.01.000.99.99.99.99.001</t>
  </si>
  <si>
    <t>DECIMO CUARTO SUELDO (CONTRATADOS SERVICIOS OCASIONALES)</t>
  </si>
  <si>
    <t>40.01.001.001.710213.000.15.01.000.99.99.99.99.001</t>
  </si>
  <si>
    <t>AGUINALDO NAVIDEÑO</t>
  </si>
  <si>
    <t>REMUNERACIONES TEMPORALES</t>
  </si>
  <si>
    <t>40.01.001.001.710509.000.15.01.000.99.99.99.99.001</t>
  </si>
  <si>
    <t>HORAS EXTRAORDINARIAS Y SUPLEMENTARIAS</t>
  </si>
  <si>
    <t>40.01.001.001.710510.004.15.01.000.99.99.99.99.001</t>
  </si>
  <si>
    <t>SERVICIOS PERSONALES POR CONTRATO  ( TALLERES, MANT Y MAQUIN)</t>
  </si>
  <si>
    <t>40.01.001.001.710512.000.15.01.000.99.99.99.99.001</t>
  </si>
  <si>
    <t>SUBROGACION</t>
  </si>
  <si>
    <t>APORTES PATRONALES A LA SEGURIDAD SOCIAL</t>
  </si>
  <si>
    <t>40.01.001.001.710601.000.15.01.000.99.99.99.99.001</t>
  </si>
  <si>
    <t>APORTE PATRONAL</t>
  </si>
  <si>
    <t>40.01.001.001.710601.001.15.01.000.99.99.99.99.001</t>
  </si>
  <si>
    <t>APORTE PATRONAL (PERMANENTES)</t>
  </si>
  <si>
    <t>40.01.001.001.710601.003.15.01.000.99.99.99.99.001</t>
  </si>
  <si>
    <t>APORTE PATRONAL ( C S O)</t>
  </si>
  <si>
    <t>40.01.001.001.710602.000.15.01.000.99.99.99.99.001</t>
  </si>
  <si>
    <t>FONDOS DE RESERVA</t>
  </si>
  <si>
    <t>40.01.001.001.710602.001.15.01.000.99.99.99.99.001</t>
  </si>
  <si>
    <t>FONDOS DE RESERVA (PERMANENTES)</t>
  </si>
  <si>
    <t>40.01.001.001.710602.003.15.01.000.99.99.99.99.001</t>
  </si>
  <si>
    <t>FONDOS DE RESERVA  ( C S O)</t>
  </si>
  <si>
    <t>40.01.001.001.710606.000.15.01.000.99.99.99.99.001</t>
  </si>
  <si>
    <t>ASIGNACION GLOBAL DE JUBILACION PATRONAL TRABAJADORES AMPAR  CT</t>
  </si>
  <si>
    <t>INDEMNIZACIONES</t>
  </si>
  <si>
    <t>40.01.001.001.710707.000.15.01.000.99.99.99.99.001</t>
  </si>
  <si>
    <t>COMPENSACION POR VACACIONES NO GOZADAS POR CESASION DE FUNCIONES</t>
  </si>
  <si>
    <t>40.01.001.001.710711.000.15.01.000.99.99.99.99.001</t>
  </si>
  <si>
    <t>INDEMNIZACIONES LABORALES</t>
  </si>
  <si>
    <t>ASIGNACIONES A DISTRIBUIR</t>
  </si>
  <si>
    <t>40.01.001.001.719901.000.15.01.000.99.99.99.99.001</t>
  </si>
  <si>
    <t>ASIGNACION A DISTRIBUIR PARA GASTOS EN PERSONAL</t>
  </si>
  <si>
    <t>002  BIENES Y SERVICIOS PARA INVERSION</t>
  </si>
  <si>
    <t>SERVICIOS GENERALES</t>
  </si>
  <si>
    <t>40.01.001.002.730203.000.15.01.000.99.99.99.99.001</t>
  </si>
  <si>
    <t>ALMACENAMIENTO, EMBALAJE, ENVASE Y RECARGA DE EXTINTORES</t>
  </si>
  <si>
    <t>40.01.001.002.730204.000.15.01.000.99.99.99.99.001</t>
  </si>
  <si>
    <t>EDICION,IMPRESION,REPRODUC,FOTOCOPIA,TRADUCCION,EMPASTADO,SERIGRA</t>
  </si>
  <si>
    <t>TRASLADOS, INSTALACIONES, VIATICOS Y SUBSISTENCIAS</t>
  </si>
  <si>
    <t>40.01.001.002.730301.000.15.01.000.99.99.99.99.001</t>
  </si>
  <si>
    <t>PASAJES AL INTERIOR</t>
  </si>
  <si>
    <t>40.01.001.002.730303.000.15.01.000.99.99.99.99.001</t>
  </si>
  <si>
    <t>VIATICOS Y SUBSISTENCIAS EN EL INTERIOR</t>
  </si>
  <si>
    <t>INSTALACION, MANTENIMIENTO Y REPARACION</t>
  </si>
  <si>
    <t>40.01.001.002.730404.000.15.01.000.99.99.99.99.001</t>
  </si>
  <si>
    <t>MAQUINARIA Y EQUIPOS</t>
  </si>
  <si>
    <t>40.01.001.002.730405.000.15.01.000.99.99.99.99.001</t>
  </si>
  <si>
    <t>VEHICULOS</t>
  </si>
  <si>
    <t>40.01.001.002.730423.000.15.01.000.99.99.99.99.001</t>
  </si>
  <si>
    <t>MANTENIMIENTO Y REPARACION DE LA GABARRA INSTITUCIONAL</t>
  </si>
  <si>
    <t>ARRENDAMIENTOS DE BIENES</t>
  </si>
  <si>
    <t>40.01.001.002.730504.000.15.01.000.99.99.99.99.001</t>
  </si>
  <si>
    <t>40.01.001.002.730505.000.15.01.000.99.99.99.99.001</t>
  </si>
  <si>
    <t>CONTRATACIONES DE ESTUDIOS E INVESTIGACIONES</t>
  </si>
  <si>
    <t>40.01.001.002.730606.000.15.01.000.99.99.99.99.001</t>
  </si>
  <si>
    <t>HONORARIOS POR CONTRATOS CIVILES DE SERVICIOS</t>
  </si>
  <si>
    <t>BIENES DE USO Y CONSUMO DE INVERSION</t>
  </si>
  <si>
    <t>40.01.001.002.730803.000.15.01.000.99.99.99.99.001</t>
  </si>
  <si>
    <t>COMBUSTIBLE Y LUBRICANTES</t>
  </si>
  <si>
    <t>40.01.001.002.730805.000.15.01.000.99.99.99.99.001</t>
  </si>
  <si>
    <t>MATERIAL DE ASEO</t>
  </si>
  <si>
    <t>40.01.001.002.730806.000.15.01.000.99.99.99.99.001</t>
  </si>
  <si>
    <t>HERRAMIENTAS</t>
  </si>
  <si>
    <t>40.01.001.002.730811.000.15.01.000.99.99.99.99.001</t>
  </si>
  <si>
    <t>INSUMOS, MATERIALES DE CONSTRUC, ELECTRIC, PLOMERIA Y CARPINTERIA</t>
  </si>
  <si>
    <t>40.01.001.002.730813.000.15.01.000.99.99.99.99.001</t>
  </si>
  <si>
    <t>REPUESTOS Y ACCESORIOS</t>
  </si>
  <si>
    <t>40.01.001.002.730827.000.15.01.000.99.99.99.99.001</t>
  </si>
  <si>
    <t>UNIFORMES DEPORTIVOS</t>
  </si>
  <si>
    <t>40.01.001.002.730841.000.15.01.000.99.99.99.99.001</t>
  </si>
  <si>
    <t>REPUESTOS Y ACCESORIOS PARA VEHICULOS TERRESTRES</t>
  </si>
  <si>
    <t>40.01.001.002.730844.000.15.01.000.99.99.99.99.001</t>
  </si>
  <si>
    <t>REPUESTOS Y ACCESORIOS PARA MAQUINARIAS, PLANTAS ELECTRIC, EQUIP</t>
  </si>
  <si>
    <t>BIENES MUEBLES NO DEPRECIABLES</t>
  </si>
  <si>
    <t>40.01.001.002.731406.000.15.01.000.99.99.99.99.001</t>
  </si>
  <si>
    <t>40.01.001.002.731411.000.15.01.000.99.99.99.99.001</t>
  </si>
  <si>
    <t>PARTES Y REPUESTOS</t>
  </si>
  <si>
    <t>003  OTROS GASTOS DE INVERSION</t>
  </si>
  <si>
    <t>IMPUESTOS, TASAS Y CONTRIBUCIONES</t>
  </si>
  <si>
    <t>40.01.001.003.770102.000.15.01.000.99.99.99.99.001</t>
  </si>
  <si>
    <t>TASA GENERALES, IMPUESTOS,CONTRIBUCIONES (MATRIC,VEHICULOS)</t>
  </si>
  <si>
    <t>SEGUROS, COSTOS FINANCIEROS Y OTROS GASTOS</t>
  </si>
  <si>
    <t>40.01.001.003.770201.000.15.01.000.99.99.99.99.001</t>
  </si>
  <si>
    <t>SEGUROS</t>
  </si>
  <si>
    <t>004  BIENES DE LARGA DURACION</t>
  </si>
  <si>
    <t>BIENES MUEBLES</t>
  </si>
  <si>
    <t>40.01.001.004.840104.000.15.01.000.99.99.99.99.001</t>
  </si>
  <si>
    <t>40.01.001.004.840105.000.15.01.000.99.99.99.99.001</t>
  </si>
  <si>
    <t>40.01.001.004.840106.000.15.01.000.99.99.99.99.001</t>
  </si>
  <si>
    <t>2  VIALIDAD</t>
  </si>
  <si>
    <t>40.02.001.001.710105.000.15.01.000.99.99.99.99.001</t>
  </si>
  <si>
    <t>40.02.001.001.710203.000.15.01.000.99.99.99.99.001</t>
  </si>
  <si>
    <t>40.02.001.001.710204.000.15.01.000.99.99.99.99.001</t>
  </si>
  <si>
    <t>40.02.001.001.710509.000.15.01.000.99.99.99.99.001</t>
  </si>
  <si>
    <t>40.02.001.001.710512.000.15.01.000.99.99.99.99.001</t>
  </si>
  <si>
    <t>40.02.001.001.710601.000.15.01.000.99.99.99.99.001</t>
  </si>
  <si>
    <t>40.02.001.001.710602.000.15.01.000.99.99.99.99.001</t>
  </si>
  <si>
    <t>40.02.001.001.710707.000.15.01.000.99.99.99.99.001</t>
  </si>
  <si>
    <t>002  BIENES Y SERVICIO PARA INVERSION</t>
  </si>
  <si>
    <t>40.02.001.002.730504.000.15.01.000.99.99.99.99.001</t>
  </si>
  <si>
    <t>40.02.001.002.730505.000.15.01.000.99.99.99.99.001</t>
  </si>
  <si>
    <t>002  FISCALIZACION DE OBRAS</t>
  </si>
  <si>
    <t>001  FISCALIZACION DE OBRAS DE FONDOS BDE</t>
  </si>
  <si>
    <t>40.02.002.001.730604.000.15.09.000.99.99.99.99.003</t>
  </si>
  <si>
    <t>FISCALIZACION CONSTRUCCION PUENTE SOBRE RIO ANZU EN AROSEMENA TOL</t>
  </si>
  <si>
    <t>002  CONTRATACION POR SERVICIOS PROFESIONALES</t>
  </si>
  <si>
    <t>40.02.002.002.730606.000.15.01.000.99.99.99.99.001</t>
  </si>
  <si>
    <t>003  FISCALIZACION DE OBRA  FONDO DONADO POR LA EMBAJADA DE JAPON</t>
  </si>
  <si>
    <t>40.02.002.003.730604.002.15.03.000.99.99.99.99.701</t>
  </si>
  <si>
    <t>FISCALIZACION CONSTRUC PUENTE RIO MISAHUALLI SECTOR NVA ESPERANZA</t>
  </si>
  <si>
    <t>40.02.002.003.730604.003.15.03.000.99.99.99.99.001</t>
  </si>
  <si>
    <t>FISCALIZACION CONSTRUC PUENTE COLGANTE PEATONAL RIO MISAHUALL N</t>
  </si>
  <si>
    <t>003  CONSTRUCCION MANTENIMIENTO Y REPARACION OBRAS VIALIDAD</t>
  </si>
  <si>
    <t>001  CONSTRUCCION OBRAS VIALES EN LA PROVINCIA</t>
  </si>
  <si>
    <t>OBRAS DE INFRAESTRUCTURA</t>
  </si>
  <si>
    <t>40.02.003.001.750105.001.15.01.000.99.99.99.99.001</t>
  </si>
  <si>
    <t>ASFALT VIA DESDE CALLE JUAN LEON MERA AL PUENTE INGRESO BARRIO AM</t>
  </si>
  <si>
    <t>CONSTRUCC PUENTE PASARELA SOBRE RIO PUNI COMUN CAPIRONA PTO NAPO</t>
  </si>
  <si>
    <t>CONSTRUCC PUENTE CARROZABLE SOBRE RIO TAZAYACU PARROQ MUYUNA</t>
  </si>
  <si>
    <t>40.02.003.001.750105.005.15.01.000.99.99.99.99.001</t>
  </si>
  <si>
    <t>CONSTRUCCION DEL PUENTE SOBRE RIO RAYAYACU, PARROQ CHONTA PUNTA</t>
  </si>
  <si>
    <t>40.02.003.001.750105.008.15.01.000.99.99.99.99.001</t>
  </si>
  <si>
    <t>LASTRADO DE LA VIA HACIA AGUA SANTA, WACHIYAKU,PARROQ CHONTA PUNT</t>
  </si>
  <si>
    <t>ASFALTADO VIAL COTUNDO SAN FRANCISCO, PARROQUIA COTUNDO</t>
  </si>
  <si>
    <t>40.02.003.001.750105.010.15.03.000.99.99.99.99.001</t>
  </si>
  <si>
    <t>SEÑALIZACION HORIZONTAL Y VERTICAL VIAS ASFALTADAS ARCHIDONA SAN</t>
  </si>
  <si>
    <t>APERTURA DE CAMINOS DE HERRADURA EN PARROQ JATUN SUMACO</t>
  </si>
  <si>
    <t>40.02.003.001.750105.012.15.03.000.99.99.99.99.001</t>
  </si>
  <si>
    <t>CONSTRUCC E IMPLEMENT DE 1 TARABITA SECTOR HUATARACU 10 AGOSTO JA</t>
  </si>
  <si>
    <t>CONSTRUCCION SENDERO TURISTICO RUTA DE PETROGLIFOS PARRQ COTUNDO</t>
  </si>
  <si>
    <t>40.02.003.001.750105.014.15.09.000.99.99.99.99.003</t>
  </si>
  <si>
    <t>CONSTRUCCION DEL PUENTE SOBRE RIO ANZU SECTOR BALNEARIO (BDE)</t>
  </si>
  <si>
    <t>40.02.003.001.750105.016.15.07.000.99.99.99.99.001</t>
  </si>
  <si>
    <t>ASFALTADO DEL SECTOR BYPASS BAEZA OCP, II ETAPA, 1KM</t>
  </si>
  <si>
    <t>40.02.003.001.750105.017.15.07.000.99.99.99.99.001</t>
  </si>
  <si>
    <t>ASFALT VIA SAN FRCO DE BORJA HASTA SECTOR PUENTE RIO QUIJOS PTE R</t>
  </si>
  <si>
    <t>RECTIFICACION Y ENSANCHAMIENTO DE LA VIA CHACO, LINARES 1,3KM</t>
  </si>
  <si>
    <t>40.02.003.001.750105.019.15.04.000.99.99.99.99.001</t>
  </si>
  <si>
    <t>CONSTRUCCION DEL PUENTE PEATONAL EN EL SECTOR CASCABEL, YAUCANA</t>
  </si>
  <si>
    <t>40.02.003.001.750105.020.15.01.000.99.99.99.99.001</t>
  </si>
  <si>
    <t>REAJUSTES E INCREMENTOS DE OBRAS</t>
  </si>
  <si>
    <t>40.02.003.001.750105.029.15.09.000.99.99.99.99.001</t>
  </si>
  <si>
    <t>CONSTRUC MURO GAVIONES EN RIO PUMAYACU SECTOR CENTRO POBLADO DE C</t>
  </si>
  <si>
    <t>40.02.003.001.750105.030.15.03.000.99.99.99.99.001</t>
  </si>
  <si>
    <t>CONSTRUCCION PUENTE 10 MTS LUZ SOBRE ESTERO URITUYACU, ARCHIDONA</t>
  </si>
  <si>
    <t>40.02.003.001.750105.031.15.03.000.99.99.99.99.001</t>
  </si>
  <si>
    <t>LASTRADO CAMINO VECINAL VIA COMUNIDAD MERCED DE JONDACHI, ARCHIDO</t>
  </si>
  <si>
    <t>40.02.003.001.750105.032.15.03.000.99.99.99.99.001</t>
  </si>
  <si>
    <t>LASTRADO CAMINO VECINAL VIA URITUYACU 3KM, CANTON ARCHIDONA</t>
  </si>
  <si>
    <t>CONSTRUC PUENTE PEATONAL EN YAGUANA, SECTOR CASCABEL STA ROSA CHA</t>
  </si>
  <si>
    <t>40.02.003.001.750105.037.15.04.000.99.99.99.99.001</t>
  </si>
  <si>
    <t>CONTRATO COMPLEMENTARIO RECTIFIC Y ENSANCHAMIENTO VIA CHACO LINAR</t>
  </si>
  <si>
    <t>40.02.003.001.750105.038.15.01.000.99.99.99.99.001</t>
  </si>
  <si>
    <t>CONSTRUC TRES PUENTES PASHIMBE,  ALTO TENA VIA SHITIG, QUILLUYAC</t>
  </si>
  <si>
    <t>40.02.003.001.750105.041.15.03.000.99.99.99.99.001</t>
  </si>
  <si>
    <t>CONTRATO COMPLEMENT LASTRADO CAMINOS VECINALES VIA MERCED JONDACH</t>
  </si>
  <si>
    <t>40.02.003.001.750105.042.15.01.000.99.99.99.99.001</t>
  </si>
  <si>
    <t>CONSTRUC TARABITA SOBRE RIO JATUN YACU, SECTOR STA ROSA  TALAG</t>
  </si>
  <si>
    <t>CONSTRUC TARABITA SOBRE RIO HUATARACO, COMUNIDAD 10 DE AGOSTO JAT</t>
  </si>
  <si>
    <t>40.02.003.001.750105.044.15.07.000.99.99.99.99.001</t>
  </si>
  <si>
    <t>CONTRATO COMPLEMENT REPARACION PUENTE SOBRE RIO QUIJOS EN SUMACO</t>
  </si>
  <si>
    <t>40.02.003.001.750105.045.15.01.000.99.99.99.99.001</t>
  </si>
  <si>
    <t>CONSTRUCC TARABITA RIO JATUN YACU SECTOR STA ROSA TALAG Y ACCESO</t>
  </si>
  <si>
    <t>40.02.003.001.750105.046.15.01.000.99.99.99.99.001</t>
  </si>
  <si>
    <t>CONTRATO COMPLEM CONSTR DOS PUENTES CARROZAB TAZAYACU  Y WACHIYAC</t>
  </si>
  <si>
    <t>40.02.003.001.750105.047.15.09.000.99.99.99.99.001</t>
  </si>
  <si>
    <t>CONSTRUC PUENTE SOBRE RIO ANZU SECTOR BALNEARIO C GADPN</t>
  </si>
  <si>
    <t>40.02.003.001.750501.037.15.07.000.99.99.99.99.001</t>
  </si>
  <si>
    <t>MANTENIMIENTO PUENTE COLGANTE VINILLOS SECTOR COSANGA</t>
  </si>
  <si>
    <t>002  MANTENIMIENTO Y REPARACION DE OBRAS VIALES</t>
  </si>
  <si>
    <t>40.02.003.002.730811.004.15.01.000.99.99.99.99.001</t>
  </si>
  <si>
    <t>INSUMOS, MATERIA Y SUMINIST PARA CONSTRUC , ELECT, PLOM, CARPINT,</t>
  </si>
  <si>
    <t>40.02.003.002.730811.005.15.01.000.99.99.99.99.001</t>
  </si>
  <si>
    <t>INSUMOS, BIENES, MATERIALES DE CONSTRUC, ELECTR, PLOMERIA Y CARPI</t>
  </si>
  <si>
    <t>MANTENIMIENTO PUENTE SOBRE RIO ANZU, SECTOR COSTA AZUL, PARROQ PT</t>
  </si>
  <si>
    <t>40.02.003.002.750501.002.15.01.000.99.99.99.99.001</t>
  </si>
  <si>
    <t>REFORZAMIENTO DEL PUENTE SOBRE RIO PANO, CABECERA PARROQUIAL</t>
  </si>
  <si>
    <t>40.02.003.002.750501.003.15.01.000.99.99.99.99.001</t>
  </si>
  <si>
    <t>ADECUAC ACCESO A TARABITA ENFOQUE TURISTICO EN YANI,PARROQ TALAG</t>
  </si>
  <si>
    <t>40.02.003.002.750501.004.15.07.000.99.99.99.99.001</t>
  </si>
  <si>
    <t>MANTEN Y REPARAC PUENTE RIO QUIJOS, ENTRADA PARROQ SUMACO VIA INT</t>
  </si>
  <si>
    <t>40.02.003.002.750501.005.15.04.000.99.99.99.99.001</t>
  </si>
  <si>
    <t>MANTENIM Y REPARAC PUENTES COLGANTES PARROQ STA ROSA SECT CASCABE</t>
  </si>
  <si>
    <t>MANTENIMIENTO DE CAMINOS DE HERRADURA EN LA PROVINCIA</t>
  </si>
  <si>
    <t>40.02.003.002.750501.007.15.09.000.99.99.99.99.001</t>
  </si>
  <si>
    <t>MANTEN PUENTE SOBRE RIO PUNI, SECTOR COTONA EN C J A TOLA</t>
  </si>
  <si>
    <t>40.02.003.002.750501.008.15.01.000.99.99.99.99.001</t>
  </si>
  <si>
    <t>OTROS MANTENIMIENTOS Y REPARACIONES  EN LA PROVINCIA</t>
  </si>
  <si>
    <t>40.02.003.002.750501.029.15.01.000.99.99.99.99.001</t>
  </si>
  <si>
    <t>MANTENIMIENTO Y REPARACION GABARRA INSTITUCIONAL</t>
  </si>
  <si>
    <t>40.02.003.002.750501.030.15.01.000.99.99.99.99.001</t>
  </si>
  <si>
    <t>MANTENIMIENTO PUENTE SOBRE RIO JATUN YACU SECTOR SANTA ROSA TALAG</t>
  </si>
  <si>
    <t>40.02.003.002.750501.035.15.03.000.99.99.99.99.001</t>
  </si>
  <si>
    <t>REHABILITAC PUENTE PASARELA SOBRE RIO JONDACHI L 50 MTS PARROQ CO</t>
  </si>
  <si>
    <t>40.02.003.002.750501.036.15.01.000.99.99.99.99.001</t>
  </si>
  <si>
    <t>CONTRATO COMPLEMENT DE REHABILITACION REACTI ANTIGUA GABARRA FLUV</t>
  </si>
  <si>
    <t>40.02.003.002.750501.038.15.04.000.99.99.99.99.001</t>
  </si>
  <si>
    <t>MANTENIMIENTO PUENTE COLGANTE OYACACHI, EN OYACACHI</t>
  </si>
  <si>
    <t>003  APORTE A LOS GADS PARA MANTENIMIENTO DE OBRAS VIALES</t>
  </si>
  <si>
    <t>TRANSFERENCIAS PARA INVERSION AL SECTOR PUBLICO</t>
  </si>
  <si>
    <t>40.02.003.003.780104.000.15.04.000.99.99.99.99.001</t>
  </si>
  <si>
    <t>APORTE AL GADP DE LINARES PARA UN OPERADOR MAQUINARIA PESADA,CANT</t>
  </si>
  <si>
    <t>40.02.003.003.780104.001.15.04.000.99.99.99.99.001</t>
  </si>
  <si>
    <t>APORTE AL GADP DE GONZALO DIAZ DE PINEDA PARA APERTURA DE CAMINOS</t>
  </si>
  <si>
    <t>40.02.003.003.780104.002.15.04.000.99.99.99.99.001</t>
  </si>
  <si>
    <t>APORTE AL GADP DE OYACACHI PARA PAGO DE 2 OPERADORES MAQUINARIA P</t>
  </si>
  <si>
    <t>APORTE AL GADP DE CJ AROSEMENA TOLA PARA MANTENIMIENTO VIAL</t>
  </si>
  <si>
    <t>40.02.003.003.780104.004.15.07.000.99.99.99.99.001</t>
  </si>
  <si>
    <t>APORTE AL GADP DE COSANGA PARA PAGO DE U OPERADOR DE MAQUIN PESAD</t>
  </si>
  <si>
    <t>40.02.003.003.780104.005.15.01.000.99.99.99.99.001</t>
  </si>
  <si>
    <t>APORTE A LOS GADS PARROQUIALES PARA SERVICIOS DE TAMBERIAS Y COLE</t>
  </si>
  <si>
    <t>40.02.003.003.780104.015.15.07.000.99.99.99.99.001</t>
  </si>
  <si>
    <t>APORTE AL GADM QUIJOS, CONSTRUCCION MUROS MASPA Y RIO PACAYACU</t>
  </si>
  <si>
    <t>40.02.003.003.780104.023.15.01.000.99.99.99.99.001</t>
  </si>
  <si>
    <t>APORTE A GAD PARROQUIAL AHUANO PARA ADQUISICION  MAQUINARIA</t>
  </si>
  <si>
    <t>40.02.003.003.780104.033.15.04.000.99.99.99.99.001</t>
  </si>
  <si>
    <t>APORTE A GAD PARROQ SANTA ROSA DE EL CHACO PARA CONSTR PUENTE</t>
  </si>
  <si>
    <t>40.02.003.003.780104.034.15.07.000.99.99.99.99.001</t>
  </si>
  <si>
    <t>APORTE A GAD MUNICIPAL QUIJOS PARA MONTAJE DE TRES PUENTES EN QUI</t>
  </si>
  <si>
    <t>40.02.003.003.780104.040.15.09.000.99.99.99.99.001</t>
  </si>
  <si>
    <t>APORTE GADM C, J, AROSEMENA TOLA CONSTRUC PUENTE COLGAN RIO PUMAY</t>
  </si>
  <si>
    <t>004  ADQUISICION CANOAS Y MOTORES FUERA DE  BORDA  PARA RIVERA DEL RIO NAPO</t>
  </si>
  <si>
    <t>40.02.003.004.731403.001.15.01.000.99.99.99.99.001</t>
  </si>
  <si>
    <t>MOBILIARIO (CANOAS Y MOTORES)</t>
  </si>
  <si>
    <t>40.02.003.004.731404.004.15.01.000.99.99.99.99.001</t>
  </si>
  <si>
    <t>MAQUINARIA Y EQUIPOS (CANOAS Y MOTORES)</t>
  </si>
  <si>
    <t>CANOAS</t>
  </si>
  <si>
    <t>40.02.003.004.840104.000.15.01.000.99.99.99.99.001</t>
  </si>
  <si>
    <t>40.02.003.004.840105.000.15.01.000.99.99.99.99.001</t>
  </si>
  <si>
    <t>005  CONSTRUCCION OBRAS VIALES AÑO 2016</t>
  </si>
  <si>
    <t>40.02.003.005.750105.021.15.03.000.99.99.99.99.001</t>
  </si>
  <si>
    <t>CONTRAT COMPLE LASTRADO VIA PARA PITAYACU SAN PABLO, ARCHIDONA</t>
  </si>
  <si>
    <t>40.02.003.005.750105.022.15.01.000.99.99.99.99.001</t>
  </si>
  <si>
    <t>SEÑALIZACION HORIZONTAL CICLOVIA ACCESO SUR, TENA</t>
  </si>
  <si>
    <t>40.02.003.005.750105.023.15.03.000.99.99.99.99.001</t>
  </si>
  <si>
    <t>LASTRADO CAMINO RL PARA PITAYACU SAN PABLO, ARCHIDONA</t>
  </si>
  <si>
    <t>40.02.003.005.750105.025.15.01.000.99.99.99.99.001</t>
  </si>
  <si>
    <t>CONSTR ESTRIBOS Y MONTAJE PUENT RIO PAUSHIYACU, AMAZONAS,TENA</t>
  </si>
  <si>
    <t>40.02.003.005.750105.026.15.04.000.99.99.99.99.001</t>
  </si>
  <si>
    <t>APERTURA Y LASTRADO CAMINO VECINAL MORADILLAS 1,2 KM GONZALO DIAZ</t>
  </si>
  <si>
    <t>40.02.003.005.750105.027.15.01.000.99.99.99.99.001</t>
  </si>
  <si>
    <t>CONTRAT COMPL ESTRIB Y MONTAJ PUENT RIO PAUSHIYACU, AMAZONAS TENA</t>
  </si>
  <si>
    <t>40.02.003.005.750105.028.15.01.000.99.99.99.99.001</t>
  </si>
  <si>
    <t>LASTRADO SAN MARTIN SAN BERNARDO, MANT ASFALTO TENA TALAG</t>
  </si>
  <si>
    <t>40.02.003.005.750105.034.15.01.000.99.99.99.99.001</t>
  </si>
  <si>
    <t>AMPLIACION Y ASFALTADO II ETAPA VIA AHUANO CAMPANACOCHA</t>
  </si>
  <si>
    <t>006  MANTENIMEINTO Y REPARACIONES AÑO 2016</t>
  </si>
  <si>
    <t>40.02.003.006.750501.013.15.01.000.99.99.99.99.001</t>
  </si>
  <si>
    <t>MANTENIMIENTO REPARACION PUENTE RIO BUENO, AGUA SANTA, CHONTAPUNT</t>
  </si>
  <si>
    <t>MANTEN Y REPARACION PUENTE CARROZABLE VIA BORJA CHACO, SUMACO</t>
  </si>
  <si>
    <t>40.02.003.006.750501.016.15.01.000.99.99.99.99.001</t>
  </si>
  <si>
    <t>CAMBIO CUBIERTA UNIDAD EDUCATIVA SAN JOSE, TENA</t>
  </si>
  <si>
    <t>40.02.003.006.750501.019.15.03.000.99.99.99.99.001</t>
  </si>
  <si>
    <t>REPARACION 3 PUENTES HAKUNA, ARDILLA URKU, TENA, COLOC ALCANTAR</t>
  </si>
  <si>
    <t>40.02.003.006.750501.031.15.01.000.99.99.99.99.001</t>
  </si>
  <si>
    <t>CONTRATO COMPLEMENT REPARAC 3 PTES EN HAKUNA, ARDILLA URKU Y AL</t>
  </si>
  <si>
    <t>40.02.003.006.750501.033.15.01.000.99.99.99.99.001</t>
  </si>
  <si>
    <t>MANTENIMIENTO VIAL DEL ASFALTO PTO NAPO VIA MISAHUALLI, CANTON TE</t>
  </si>
  <si>
    <t>008  CONSTRUC PUENTE COLGANTE PEATONAL RIO MISAHUALLI, SECTOR NUEVA ESPERANZA COTUNDO</t>
  </si>
  <si>
    <t>40.02.003.008.750105.039.15.03.000.99.99.99.99.701</t>
  </si>
  <si>
    <t>CONSTRUCCION PUENTE COLGANTE PEATONAL MISAHUALLI, SECTO NVA ESPER</t>
  </si>
  <si>
    <t>40.02.003.008.750105.040.15.03.000.99.99.99.99.001</t>
  </si>
  <si>
    <t>CONSTRUC PUENTE COLGANTE PEATONAL RIO MISAHUALLI SECTOR NVA ESPER</t>
  </si>
  <si>
    <t>004  MANTENIMIENTO Y REPARACION OBRAS POR ADMINISTRACION DIRECTA</t>
  </si>
  <si>
    <t>001  GAST0S EN PERSONAL</t>
  </si>
  <si>
    <t>40.02.004.001.710203.000.15.01.000.99.99.99.99.001</t>
  </si>
  <si>
    <t>40.02.004.001.710204.000.15.01.000.99.99.99.99.001</t>
  </si>
  <si>
    <t>40.02.004.001.710509.000.15.01.000.99.99.99.99.001</t>
  </si>
  <si>
    <t>40.02.004.001.710510.003.15.01.000.99.99.99.99.001</t>
  </si>
  <si>
    <t>SERVICIOS PERSONALES POR CONTRATO</t>
  </si>
  <si>
    <t>40.02.004.001.710601.000.15.01.000.99.99.99.99.001</t>
  </si>
  <si>
    <t>40.02.004.001.710602.000.15.01.000.99.99.99.99.001</t>
  </si>
  <si>
    <t>40.02.004.001.710707.000.15.01.000.99.99.99.99.001</t>
  </si>
  <si>
    <t>40.02.004.002.730499.000.15.01.000.99.99.99.99.001</t>
  </si>
  <si>
    <t>OTRAS INSTALACIONES, MANTENIMIENTO Y REPARACIONES</t>
  </si>
  <si>
    <t>40.02.004.002.730806.000.15.01.000.99.99.99.99.001</t>
  </si>
  <si>
    <t>40.02.004.002.730811.000.15.01.000.99.99.99.99.001</t>
  </si>
  <si>
    <t>40.02.004.002.730811.004.15.01.000.99.99.99.99.001</t>
  </si>
  <si>
    <t>40.02.004.002.730819.000.15.01.000.99.99.99.99.001</t>
  </si>
  <si>
    <t>ADQUISICION DE ACCESORIOS E INSUMOS QUIMICOS Y ORGANICOS</t>
  </si>
  <si>
    <t>003  GASTO DE CAPITAL</t>
  </si>
  <si>
    <t>40.02.004.003.840104.000.15.01.000.99.99.99.99.001</t>
  </si>
  <si>
    <t>3  OBRAS COMUNITARIAS</t>
  </si>
  <si>
    <t>001  CONSTRUCCION MANTENIMIENTO Y REPARACION DE OBRAS COMUNITARIAS</t>
  </si>
  <si>
    <t>001  CONSTRUCCION DE OBRAS COMUNITARIAS EN LA PROVINCIA</t>
  </si>
  <si>
    <t>40.03.001.001.750107.000.15.01.000.99.99.99.99.001</t>
  </si>
  <si>
    <t>CONSTRUCC CERRAMIENTO UNIDAD EDUCATIVA ATACAPI EN MUYUNA</t>
  </si>
  <si>
    <t>40.03.001.001.750107.001.15.01.000.99.99.99.99.001</t>
  </si>
  <si>
    <t>CONSTRUCC ESTACION SERVICIO GAD PROVINCIAL NAPO, II ETAPA</t>
  </si>
  <si>
    <t>40.03.001.001.750107.002.15.01.000.99.99.99.99.001</t>
  </si>
  <si>
    <t>CONSTRUCC DOS COMEDORES EN CENTROS TURISTICOS SHANDIA Y PIMPILIT</t>
  </si>
  <si>
    <t>40.03.001.001.750107.003.15.01.000.99.99.99.99.001</t>
  </si>
  <si>
    <t>CONSTRUCC DE CINCO BIODIGESTORES EN LOS CANTONES DE LA PROVINCIA</t>
  </si>
  <si>
    <t>40.03.001.001.750107.004.15.01.000.99.99.99.99.001</t>
  </si>
  <si>
    <t>CONSTRUCC PARQUE LINEAL DE MISION JOSEFINA NAPO, II ETAPA</t>
  </si>
  <si>
    <t>40.03.001.001.750107.005.15.01.000.99.99.99.99.001</t>
  </si>
  <si>
    <t>CONSTRUCC CANCHA SINTETICA FUTBOL BARRIO VISTA HERMOSA  TENA</t>
  </si>
  <si>
    <t>40.03.001.001.750107.006.15.01.000.99.99.99.99.001</t>
  </si>
  <si>
    <t>REAJUSTE E INCREMENTO DE OBRAS COMUNITARIAS</t>
  </si>
  <si>
    <t>40.03.001.001.750107.007.15.03.000.99.99.99.99.001</t>
  </si>
  <si>
    <t>CONSTRUCC CENTRO ARTESANAL AMUKIR EN ARCHIDONA</t>
  </si>
  <si>
    <t>40.03.001.001.750107.008.15.03.000.99.99.99.99.001</t>
  </si>
  <si>
    <t>CONSTRUCC CANCHA DEPORTI COMUNI SANTO DOMINGO EN SAN PABLO ARCHID</t>
  </si>
  <si>
    <t>40.03.001.001.750107.009.15.03.000.99.99.99.99.001</t>
  </si>
  <si>
    <t>CONSTRUCC CANCHA CUBIERTA EN COMUNIDAD PACHAKUTIK, COTUNDO</t>
  </si>
  <si>
    <t>40.03.001.001.750107.010.15.03.000.99.99.99.99.001</t>
  </si>
  <si>
    <t>CONTRATO COMPLEMEN DE REHABILITAC COMPLEJO TURIST CAVERNAS JUMAND</t>
  </si>
  <si>
    <t>40.03.001.001.750107.011.15.07.000.99.99.99.99.001</t>
  </si>
  <si>
    <t>TERMINAC ESTADIO JULIO RODRIGUEZ SAMPER CON COLOCAC CESPED SINTET</t>
  </si>
  <si>
    <t>CONSTRUCC CANCHA SINTETIC CABECERA PARROQ SARDINAS</t>
  </si>
  <si>
    <t>40.03.001.001.750107.013.15.04.000.99.99.99.99.001</t>
  </si>
  <si>
    <t>CONSTRUCC DE UN BULEVAR EN CHACO, I ETAPA</t>
  </si>
  <si>
    <t>CONSTRUCC GRADERIOS, BATERIA SANITAR Y R, A, LLUV EN ESTADIO OYAC</t>
  </si>
  <si>
    <t>40.03.001.001.750107.015.15.04.000.99.99.99.99.001</t>
  </si>
  <si>
    <t>CONSTRUCC CENTRO RECREATIVO EN PARROQ SANTA ROSA CHACO II ETAPA</t>
  </si>
  <si>
    <t>40.03.001.001.750107.023.15.01.000.99.99.99.99.001</t>
  </si>
  <si>
    <t>CONTRATO COMPLEMENTARIO CONSTRUCC INFRAESTRUC PRODUCTIVA EN LA PR</t>
  </si>
  <si>
    <t>40.03.001.001.750107.026.15.01.000.99.99.99.99.001</t>
  </si>
  <si>
    <t>CONTRATO COMPLEM CONSTRUC CANCHA SINTETICA VISTA HERMOSA TENA</t>
  </si>
  <si>
    <t>40.03.001.001.750107.027.15.03.000.99.99.99.99.001</t>
  </si>
  <si>
    <t>ADECUACION CANCHA CUBIERTA EN UEIB VICENTE MAMALLACTA ARCHIDONA</t>
  </si>
  <si>
    <t>40.03.001.001.750107.028.15.03.000.99.99.99.99.001</t>
  </si>
  <si>
    <t>CONTRATO COMPLEM CONSTR TERMINAL CARGA COOPE EXPRESO NAPO  ARCHID</t>
  </si>
  <si>
    <t>40.03.001.001.750107.029.15.03.000.99.99.99.99.001</t>
  </si>
  <si>
    <t>CONSTRUCCION BATERIA SANITARIA EN UE MARIA INMACULADA ARCHIDONA</t>
  </si>
  <si>
    <t>40.03.001.001.750199.000.15.03.000.99.99.99.99.001</t>
  </si>
  <si>
    <t>CONSTRUCCION PARRQUE LINEAL EN COTUNDO, PRIMERA ETAPA</t>
  </si>
  <si>
    <t>002  MANTENIMIENTO Y REPARACION DE OBRAS COMUNITARIAS</t>
  </si>
  <si>
    <t>40.03.001.002.750501.009.15.07.000.99.99.99.99.001</t>
  </si>
  <si>
    <t>REPARACION DE INFRAESTRUCTURA EN CENTRO DEPORTIVO FCO ORELLANA</t>
  </si>
  <si>
    <t>40.03.001.002.750501.010.15.04.000.99.99.99.99.001</t>
  </si>
  <si>
    <t>REPARACION CUBIERTA ESCUELA PADRE RAFAEL FERRER OYACACHI</t>
  </si>
  <si>
    <t>40.03.001.002.750501.011.15.01.000.99.99.99.99.001</t>
  </si>
  <si>
    <t>OTROS MANTENIMIENTOS Y REPARACIONES EN OBRAS COMUNITARIAS</t>
  </si>
  <si>
    <t>40.03.001.002.750501.032.15.01.000.99.99.99.99.001</t>
  </si>
  <si>
    <t>MANTENIMIENTO DE CANCHA CUBIERTA EN SECTOR DE CUYALOMA PUERTO NAP</t>
  </si>
  <si>
    <t>40.03.001.002.750501.034.15.07.000.99.99.99.99.001</t>
  </si>
  <si>
    <t>REHABILITACION INVERNADERO DE ASOCIAC ADULTOS MAYORES DE BORJA QU</t>
  </si>
  <si>
    <t>003  TRANSFERENCIA A LOS GADS PARA OBARAS COMUNITARIAS</t>
  </si>
  <si>
    <t>APORTE A GAD PARROQ CUYUJA PARA CONSTRUC CANCHA SINTETICA CON CUB</t>
  </si>
  <si>
    <t>40.03.001.003.780104.024.15.04.000.99.99.99.99.001</t>
  </si>
  <si>
    <t>APORTE A GAD PARROQ SANTA ROSA CONSTRUC CENTRO RECREATIVO</t>
  </si>
  <si>
    <t>40.03.001.003.780104.025.15.04.000.99.99.99.99.001</t>
  </si>
  <si>
    <t>APORTE A GAD MUNICIPAL CHACO PARA CONSTRUCCION DEL BULEVAR</t>
  </si>
  <si>
    <t>40.03.001.003.780104.026.15.01.000.99.99.99.99.001</t>
  </si>
  <si>
    <t>APORTE A GADP PUERTO NAPO, REGENERAC DEL ACCESO A CABECERA PARROR</t>
  </si>
  <si>
    <t>40.03.001.003.780104.027.15.01.000.99.99.99.99.001</t>
  </si>
  <si>
    <t>APORTE A GADP PTO NAPO, FORTALEC BIO RUTA AGUA CONSTR INFRAES SAN</t>
  </si>
  <si>
    <t>40.03.001.003.780104.035.15.04.000.99.99.99.99.001</t>
  </si>
  <si>
    <t>APORTE AL GAD PARROQ LINARES CONSTRUC GRADERIOS EN CANCHA DE VOLE</t>
  </si>
  <si>
    <t>40.03.001.003.780104.036.15.01.000.99.99.99.99.001</t>
  </si>
  <si>
    <t>APORTE GAD PARROQ DE CHONTA PUNTA PARA CONSTRUC VISERA PARADA DE</t>
  </si>
  <si>
    <t>40.03.001.003.780104.037.15.07.000.99.99.99.99.001</t>
  </si>
  <si>
    <t>APORTE AL GADM QUIJOS PARA CUBIERTA EN INSTALACIONES DE CUERPO BO</t>
  </si>
  <si>
    <t>40.03.001.003.780104.041.15.03.000.99.99.99.99.001</t>
  </si>
  <si>
    <t>APORTE GADP COTUNDO PARA MANTENIM VIA HUASQUILA OSAYACU</t>
  </si>
  <si>
    <t>40.03.001.003.780104.042.15.03.000.99.99.99.99.001</t>
  </si>
  <si>
    <t>APORTE AL GADP DE COTUNDO PARA CONSTRUCCION DEL PARQUE LINEAL</t>
  </si>
  <si>
    <t>40.03.001.003.780104.043.15.03.000.99.99.99.99.001</t>
  </si>
  <si>
    <t>APORTE AL GADP SAN PABLO USHPAYACU MANTENIM CASA DE GESTION</t>
  </si>
  <si>
    <t>40.03.001.003.780104.044.15.09.000.99.99.99.99.001</t>
  </si>
  <si>
    <t>APORTE A GAD MUNICIPAL DE C, J, AROSEMENA TOLA PARA ADQUIS ALCANT</t>
  </si>
  <si>
    <t>004  CONSTRUCCION Y MANTENIMIENTOS 2016</t>
  </si>
  <si>
    <t>40.03.001.004.750105.033.15.01.000.99.99.99.99.001</t>
  </si>
  <si>
    <t>CONSTRUC Y REHABIL FACILIDADES TURISTY CERRAM CFM SAN JOSE TENA,</t>
  </si>
  <si>
    <t>40.03.001.004.750107.018.15.01.000.99.99.99.99.001</t>
  </si>
  <si>
    <t>CONSTRUCCION BIBLIOTECA UE JUAN XXIII</t>
  </si>
  <si>
    <t>40.03.001.004.750107.019.15.01.000.99.99.99.99.001</t>
  </si>
  <si>
    <t>CONSTRUCCION CERRAMIENTO DISCAPACITADOS APDFIN, TENA</t>
  </si>
  <si>
    <t>40.03.001.004.750107.020.15.07.000.99.99.99.99.001</t>
  </si>
  <si>
    <t>CONSTRUC CUBIERTA PLANTA ALTA CENTRO GERONTOLOGICO, BAEZA</t>
  </si>
  <si>
    <t>40.03.001.004.750107.021.15.09.000.99.99.99.99.001</t>
  </si>
  <si>
    <t>CONSTRUC ESTRUCT ALMACENA PASTA CACAO Y CHOCOLATE EN TSATSAYACU</t>
  </si>
  <si>
    <t>40.03.001.004.750107.031.15.01.000.99.99.99.99.001</t>
  </si>
  <si>
    <t>CONTRATO COMPLEM CONSTRUC Y REHABILITA FACILID TURIS Y CERRAMIENT</t>
  </si>
  <si>
    <t>40.03.001.004.750109.004.15.01.000.99.99.99.99.001</t>
  </si>
  <si>
    <t>CONSTRUCCION DE INFRAESTRUCTURA PRODUCTIVA DE NAPO</t>
  </si>
  <si>
    <t>40.03.001.004.750501.012.15.03.000.99.99.99.99.001</t>
  </si>
  <si>
    <t>MEJORAMIENTO REHABILITACION COMPLEJO CAVERNAS JUMANDI, ARCHIDONA</t>
  </si>
  <si>
    <t>40.03.001.004.750501.014.15.01.000.99.99.99.99.001</t>
  </si>
  <si>
    <t>REMODELACION Y CAMBIO CUBIERTA COLEGIO FRANCISCO JAVIER, PTO NAPO</t>
  </si>
  <si>
    <t>40.03.001.004.750501.017.15.07.000.99.99.99.99.001</t>
  </si>
  <si>
    <t>MEJORAMIENTO PISCINA COMPLEJO SANTA CATALINA, PAPALLACTA</t>
  </si>
  <si>
    <t>40.03.001.004.750501.018.15.03.000.99.99.99.99.001</t>
  </si>
  <si>
    <t>CONSTRUCCION DEL TERMINAL DE CARGA COOP EXPRESO NAPO, ARCHIDONA</t>
  </si>
  <si>
    <t>40.03.001.004.750501.020.15.03.000.99.99.99.99.001</t>
  </si>
  <si>
    <t>TERMINACION CANCHA CUBIERTA RUKULLACTA, SAN PABLO, ARCHIDONA</t>
  </si>
  <si>
    <t>40.03.001.004.750501.022.15.03.000.99.99.99.99.001</t>
  </si>
  <si>
    <t>READECUACION TARABITA COMUN PACHAKUTIC, ARCHIDONA</t>
  </si>
  <si>
    <t>40.03.001.004.750501.027.15.01.000.99.99.99.99.001</t>
  </si>
  <si>
    <t>REMOEDELACION DEL TEATRO BONUCHELLI EN DOS RIOS, TENA</t>
  </si>
  <si>
    <t>40.03.001.004.750501.028.15.03.000.99.99.99.99.001</t>
  </si>
  <si>
    <t>ADECENTAMIENTO EN CANCHA CUBIERTA EN CENTRO COMUNITARIO YAWARI AR</t>
  </si>
  <si>
    <t>005  BIENES Y SERVICIOS PARA INVERSION</t>
  </si>
  <si>
    <t>40.03.001.005.730419.000.15.01.000.99.99.99.99.001</t>
  </si>
  <si>
    <t>INSTALACION, MANTENIMIENTO Y REPARACION DE BIENES DEPORTIVOS</t>
  </si>
  <si>
    <t>40.03.001.005.730811.000.15.01.000.99.99.99.99.001</t>
  </si>
  <si>
    <t>40.03.001.005.730813.000.15.01.000.99.99.99.99.001</t>
  </si>
  <si>
    <t>006  BIENES Y SERVICIOS PARA INVERSION AÑO 2016</t>
  </si>
  <si>
    <t>40.03.001.006.730811.000.15.01.000.99.99.99.99.001</t>
  </si>
  <si>
    <t>40.03.001.006.731408.000.15.01.000.99.99.99.99.001</t>
  </si>
  <si>
    <t>BIENES, ARTISTICOS, CULTURALES, BIENES DEPORTIVOS Y SIMBOLOS PATR</t>
  </si>
  <si>
    <t>007  OBRAS DE INFRAESTRUCTURA DE AÑOS ANTERIORES</t>
  </si>
  <si>
    <t>40.03.001.007.750104.000.15.01.000.99.99.99.99.001</t>
  </si>
  <si>
    <t>CONSTRUCCION DEL MALECON DE PUERTO MISAHUALLI</t>
  </si>
  <si>
    <t>40.03.001.007.750107.022.15.03.000.99.99.99.99.001</t>
  </si>
  <si>
    <t>CONSTRUCCION CASA COMUNAL DE 18 X8 EN COMUNIDAD SOCIEDAD LIBRE AR</t>
  </si>
  <si>
    <t>Totales=&gt;</t>
  </si>
  <si>
    <t>Fecha:</t>
  </si>
  <si>
    <t>Tena, 27 de febrero de 2018</t>
  </si>
  <si>
    <t>Elaborado por:</t>
  </si>
  <si>
    <t>Hilda Silva A.</t>
  </si>
  <si>
    <t>SUPLEMENTO CRÉDITO</t>
  </si>
  <si>
    <t>REDUCCION DE CRÉDITO</t>
  </si>
  <si>
    <t xml:space="preserve">TRASPASO DE CRÉDITO </t>
  </si>
  <si>
    <t>PRESUPUESTO FINAL</t>
  </si>
  <si>
    <t>INGRESOS</t>
  </si>
  <si>
    <t>EGRESOS</t>
  </si>
  <si>
    <t xml:space="preserve">INGRESOS </t>
  </si>
  <si>
    <t>10  ADMINISTRACION GENERAL</t>
  </si>
  <si>
    <t>1  TALENTO HUMANO</t>
  </si>
  <si>
    <t>10.01.001.001.510105.000.15.01.000.99.99.99.99.001</t>
  </si>
  <si>
    <t>10.01.001.001.510203.000.15.01.000.99.99.99.99.001</t>
  </si>
  <si>
    <t>DECIMO TERCER SUELDO (C. S. O.)</t>
  </si>
  <si>
    <t>10.01.001.001.510204.000.15.01.000.99.99.99.99.001</t>
  </si>
  <si>
    <t>DECIMO CUARTO  SUELDO (C. S. O.)</t>
  </si>
  <si>
    <t>10.01.001.001.510509.000.15.01.000.99.99.99.99.001</t>
  </si>
  <si>
    <t>HORAS EXTRAORDINARIOS Y SUPLEMENTARIAS</t>
  </si>
  <si>
    <t>10.01.001.001.510510.000.15.01.000.99.99.99.99.001</t>
  </si>
  <si>
    <t>10.01.001.001.510512.000.15.01.000.99.99.99.99.001</t>
  </si>
  <si>
    <t>10.01.001.001.510513.000.15.01.000.99.99.99.99.001</t>
  </si>
  <si>
    <t>ENCARGOS</t>
  </si>
  <si>
    <t>10.01.001.001.510601.000.15.01.000.99.99.99.99.001</t>
  </si>
  <si>
    <t>APORTE PATRONAL ( C.S.O)</t>
  </si>
  <si>
    <t>10.01.001.001.510602.000.15.01.000.99.99.99.99.001</t>
  </si>
  <si>
    <t>FONDOS DE RESERVA (C.S.O)</t>
  </si>
  <si>
    <t>10.01.001.001.510706.000.15.01.000.99.99.99.99.001</t>
  </si>
  <si>
    <t>BENEFICIO POR JUBILACION</t>
  </si>
  <si>
    <t>10.01.001.001.510707.000.15.01.000.99.99.99.99.001</t>
  </si>
  <si>
    <t>COMPENSACION POR VACACIONES NO GOZADAS</t>
  </si>
  <si>
    <t>10.01.001.001.510711.000.15.01.000.99.99.99.99.001</t>
  </si>
  <si>
    <t>10.01.001.001.519901.000.15.01.000.99.99.99.99.001</t>
  </si>
  <si>
    <t>ASIGNACION A DISTRIBUIR EN GASTO EN PERSONAL</t>
  </si>
  <si>
    <t>GASTOS PRESTACIONALES</t>
  </si>
  <si>
    <t>10.01.001.001.520111.000.15.01.000.99.99.99.99.001</t>
  </si>
  <si>
    <t>PENSIONES DE JUBILACION PATRONAL</t>
  </si>
  <si>
    <t>10.01.001.001.710203.000.15.01.000.99.99.99.99.001</t>
  </si>
  <si>
    <t>10.01.001.001.710204.000.15.01.000.99.99.99.99.001</t>
  </si>
  <si>
    <t>10.01.001.001.710502.000.15.01.000.99.99.99.99.001</t>
  </si>
  <si>
    <t>REMUNERACIONES UNIFICADAS PARA PASANTES</t>
  </si>
  <si>
    <t>10.01.001.001.710509.000.15.01.000.99.99.99.99.001</t>
  </si>
  <si>
    <t>10.01.001.001.710510.000.15.01.000.99.99.99.99.001</t>
  </si>
  <si>
    <t>SERVICIOS PERSONALES POR CONTRATO (TECNI Y ADMINIS)</t>
  </si>
  <si>
    <t>10.01.001.001.710510.001.15.01.000.99.99.99.99.001</t>
  </si>
  <si>
    <t>SERVICIOS PERSONALES POR CONTRATO (GUARDIAS)</t>
  </si>
  <si>
    <t>10.01.001.001.710601.000.15.01.000.99.99.99.99.001</t>
  </si>
  <si>
    <t>10.01.001.001.710602.000.15.01.000.99.99.99.99.001</t>
  </si>
  <si>
    <t>10.01.001.001.710704.000.15.01.000.99.99.99.99.001</t>
  </si>
  <si>
    <t>COMPENSACION POR DESAHUCIO</t>
  </si>
  <si>
    <t>10.01.001.001.710706.000.15.01.000.99.99.99.99.001</t>
  </si>
  <si>
    <t>10.01.001.001.710707.000.15.01.000.99.99.99.99.001</t>
  </si>
  <si>
    <t>10.01.001.001.719901.000.15.01.000.99.99.99.99.001</t>
  </si>
  <si>
    <t>002  CONVENIO DE COFINANCIAMIENTO INTERINST MINISTERIO TRABAJO Y GADPN  MI PRIMER EMPLEO</t>
  </si>
  <si>
    <t>10.01.001.002.780101.000.15.01.000.99.99.99.99.001</t>
  </si>
  <si>
    <t>CONVENIO DE COFINANCIAM INTERINSTI  MINIST TRABAJO Y GADPN  MI PR</t>
  </si>
  <si>
    <t>2  GESTION TECNOLOGICA</t>
  </si>
  <si>
    <t>001  BIENES Y SERVICIOS DE CONSUMO</t>
  </si>
  <si>
    <t>GASTOS EN INFORMATICA</t>
  </si>
  <si>
    <t>10.02.001.001.530701.000.15.01.000.99.99.99.99.001</t>
  </si>
  <si>
    <t>DESARROLLO DE SISTEMAS INFORMATICOS</t>
  </si>
  <si>
    <t>10.02.001.001.530702.000.15.01.000.99.99.99.99.001</t>
  </si>
  <si>
    <t>ARRENDAMIENTO Y LICENCIAS DE USO DE PAQUETES INFORMATICOS</t>
  </si>
  <si>
    <t>10.02.001.001.530704.000.15.01.000.99.99.99.99.001</t>
  </si>
  <si>
    <t>MANTENIMIENTO Y REPARACION DE EQUIPOS Y SISTEMAS INFORMATICOS</t>
  </si>
  <si>
    <t>BIENES DE USO Y CONSUMO CORRIENTE</t>
  </si>
  <si>
    <t>10.02.001.001.530807.000.15.01.000.99.99.99.99.001</t>
  </si>
  <si>
    <t>MATERIALES DE IMPRESION, FOTOGRAFIA, REPRODUCCION Y PUBLICACION</t>
  </si>
  <si>
    <t>10.02.001.001.530811.000.15.01.000.99.99.99.99.001</t>
  </si>
  <si>
    <t>INSUMOS, MATERIALES DE CONST, ELECTR, PLOMERIA, CARPIN Y SEÑALIZA</t>
  </si>
  <si>
    <t>10.02.001.001.530813.000.15.01.000.99.99.99.99.001</t>
  </si>
  <si>
    <t>10.02.001.001.731404.000.15.01.000.99.99.99.99.001</t>
  </si>
  <si>
    <t>MAQUINARIAS Y EQUIPOS</t>
  </si>
  <si>
    <t>10.02.001.001.731406.000.15.01.000.99.99.99.99.001</t>
  </si>
  <si>
    <t>10.02.001.001.731407.000.15.01.000.99.99.99.99.001</t>
  </si>
  <si>
    <t>EQUIPOS, SISTEMAS Y PAQUETES INFORMATICOS</t>
  </si>
  <si>
    <t>002  BIENES DE LARGA DURACION</t>
  </si>
  <si>
    <t>10.02.001.002.840104.000.15.01.000.99.99.99.99.001</t>
  </si>
  <si>
    <t>10.02.001.002.840107.000.15.01.000.99.99.99.99.001</t>
  </si>
  <si>
    <t>EQUIPOS,SISTEMAS Y PAQUETES INFORMATICOS</t>
  </si>
  <si>
    <t>3  SERVICIOS ADMINISTRATIVOS</t>
  </si>
  <si>
    <t>001  BIENES Y BIENES DE CONSUMO</t>
  </si>
  <si>
    <t>SERVICIOS BASICOS</t>
  </si>
  <si>
    <t>10.03.001.001.530101.000.15.01.000.99.99.99.99.002</t>
  </si>
  <si>
    <t>AGUA POTABLE</t>
  </si>
  <si>
    <t>10.03.001.001.530104.000.15.01.000.99.99.99.99.002</t>
  </si>
  <si>
    <t>ENERGIA ELECTRICA</t>
  </si>
  <si>
    <t>10.03.001.001.530105.000.15.01.000.99.99.99.99.002</t>
  </si>
  <si>
    <t>TELECOMUNICACIONES</t>
  </si>
  <si>
    <t>10.03.001.001.530106.000.15.01.000.99.99.99.99.002</t>
  </si>
  <si>
    <t>SERVICIO DE CORREO</t>
  </si>
  <si>
    <t>10.03.001.001.530202.000.15.01.000.99.99.99.99.001</t>
  </si>
  <si>
    <t>FLETES Y MANIOBRAS</t>
  </si>
  <si>
    <t>10.03.001.001.530203.000.15.01.000.99.99.99.99.001</t>
  </si>
  <si>
    <t>ALMACENAMIENTO, EMBALAJE, ENVASE Y REGARGA DE EXTINTORES</t>
  </si>
  <si>
    <t>10.03.001.001.530204.000.15.01.000.99.99.99.99.001</t>
  </si>
  <si>
    <t>EDICION, IMPRESION, REPROD, PUBLIC, SUSCRIP, FOTOCOPIADO, TRADUCC</t>
  </si>
  <si>
    <t>10.03.001.001.530205.000.15.01.000.99.99.99.99.001</t>
  </si>
  <si>
    <t>ESPECTACULOS CULTURALES Y SOCIALES</t>
  </si>
  <si>
    <t>10.03.001.001.530206.000.15.01.000.99.99.99.99.001</t>
  </si>
  <si>
    <t>EVENTOS PUBLICOS Y OFICIALES</t>
  </si>
  <si>
    <t>10.03.001.001.530225.000.15.01.000.99.99.99.99.001</t>
  </si>
  <si>
    <t>SERVICIO DE INCINERACION DE DOCUMENTOS PUBLICOS Y SUSTANCIAS ESTU</t>
  </si>
  <si>
    <t>10.03.001.001.530299.000.15.01.000.99.99.99.99.001</t>
  </si>
  <si>
    <t>OTROS SERVICIOS GENERALES</t>
  </si>
  <si>
    <t>10.03.001.001.530301.000.15.01.000.99.99.99.99.001</t>
  </si>
  <si>
    <t>10.03.001.001.530302.000.15.01.000.99.99.99.99.001</t>
  </si>
  <si>
    <t>PASAJES AL EXTERIOR</t>
  </si>
  <si>
    <t>10.03.001.001.530303.000.15.01.000.99.99.99.99.001</t>
  </si>
  <si>
    <t>10.03.001.001.530304.000.15.01.000.99.99.99.99.001</t>
  </si>
  <si>
    <t>VIATICOS Y SUBSISTENCIAS EN EL EXTERIOR</t>
  </si>
  <si>
    <t>10.03.001.001.530402.000.15.01.000.99.99.99.99.001</t>
  </si>
  <si>
    <t>EDIFICIOS, LOCALES, RESIDENCIAS Y CABLEADO ESTRUCTURADO</t>
  </si>
  <si>
    <t>10.03.001.001.530403.000.15.01.000.99.99.99.99.001</t>
  </si>
  <si>
    <t>MOBILIARIO</t>
  </si>
  <si>
    <t>10.03.001.001.530404.000.15.01.000.99.99.99.99.001</t>
  </si>
  <si>
    <t>10.03.001.001.530502.000.15.01.000.99.99.99.99.001</t>
  </si>
  <si>
    <t>EDIFICIOS, LOCALES Y RESIDENCIAS</t>
  </si>
  <si>
    <t>10.03.001.001.530599.000.15.01.000.99.99.99.99.001</t>
  </si>
  <si>
    <t>OTROS ARRENDAMIENTOS</t>
  </si>
  <si>
    <t>10.03.001.001.530601.000.15.01.000.99.99.99.99.001</t>
  </si>
  <si>
    <t>CONSULTORIA, ASESORIA  E INVESTIGACION ESPECIALIZADA</t>
  </si>
  <si>
    <t>10.03.001.001.530603.000.15.01.000.99.99.99.99.001</t>
  </si>
  <si>
    <t>SERVICIO DE CAPACITACION</t>
  </si>
  <si>
    <t>10.03.001.001.530606.000.15.01.000.99.99.99.99.001</t>
  </si>
  <si>
    <t>10.03.001.001.530612.000.15.01.000.99.99.99.99.001</t>
  </si>
  <si>
    <t>CAPACITACION A SERVIDORES PUBLICOS</t>
  </si>
  <si>
    <t>10.03.001.001.530801.000.15.01.000.99.99.99.99.002</t>
  </si>
  <si>
    <t>ALIMENTOS Y BEBIDAS</t>
  </si>
  <si>
    <t>10.03.001.001.530802.000.15.01.000.99.99.99.99.001</t>
  </si>
  <si>
    <t>VESTUARIO, LENCERIA Y PRENDAS DE PROTECCION</t>
  </si>
  <si>
    <t>10.03.001.001.530804.000.15.01.000.99.99.99.99.002</t>
  </si>
  <si>
    <t>MATERIALES DE OFICINA</t>
  </si>
  <si>
    <t>10.03.001.001.530805.000.15.01.000.99.99.99.99.002</t>
  </si>
  <si>
    <t>MATERIALES DE ASEO</t>
  </si>
  <si>
    <t>10.03.001.001.530806.000.15.01.000.99.99.99.99.001</t>
  </si>
  <si>
    <t>HERRAMIENTAS Y EQUIPOS MENORES</t>
  </si>
  <si>
    <t>10.03.001.001.530807.000.15.01.000.99.99.99.99.002</t>
  </si>
  <si>
    <t>10.03.001.001.530808.000.15.01.000.99.99.99.99.001</t>
  </si>
  <si>
    <t>INSTRUMENTAL MEDICO QUIRURGICO</t>
  </si>
  <si>
    <t>10.03.001.001.530809.000.15.01.000.99.99.99.99.002</t>
  </si>
  <si>
    <t>MEDICINAS Y PRODUCTOS FARMACEUTICOS</t>
  </si>
  <si>
    <t>10.03.001.001.530810.000.15.01.000.99.99.99.99.001</t>
  </si>
  <si>
    <t>DISPOSITIVOS MEDICOS PARA LABORATORIO CLINICO Y PATOLOGIA</t>
  </si>
  <si>
    <t>10.03.001.001.530811.000.15.01.000.99.99.99.99.001</t>
  </si>
  <si>
    <t>10.03.001.001.530813.000.15.01.000.99.99.99.99.001</t>
  </si>
  <si>
    <t>10.03.001.001.530820.000.15.01.000.99.99.99.99.001</t>
  </si>
  <si>
    <t>MENAJE DE COCINA, HOGAR, ACCESORIOS DESCARTABLES Y ACCES DE OFICI</t>
  </si>
  <si>
    <t>10.03.001.001.530822.000.15.01.001.99.99.99.99.000</t>
  </si>
  <si>
    <t>CONDECORACIONES</t>
  </si>
  <si>
    <t>10.03.001.001.530824.000.15.01.000.99.99.99.99.001</t>
  </si>
  <si>
    <t>INSUMOS, BIENES Y MATER PARA LA PRODUC DE RPOGRAMAS DE RADIO Y TV</t>
  </si>
  <si>
    <t>10.03.001.001.530899.000.15.01.000.99.99.99.99.001</t>
  </si>
  <si>
    <t>OTROS DE USO Y CONSUMO CORRIENTE</t>
  </si>
  <si>
    <t>10.03.001.001.531403.000.15.01.000.99.99.99.99.001</t>
  </si>
  <si>
    <t>10.03.001.001.531404.000.15.01.000.99.99.99.99.001</t>
  </si>
  <si>
    <t>10.03.001.001.531411.000.15.01.000.99.99.99.99.001</t>
  </si>
  <si>
    <t>10.03.001.002.730203.000.15.01.000.99.99.99.99.001</t>
  </si>
  <si>
    <t>10.03.001.002.730301.000.15.01.000.99.99.99.99.001</t>
  </si>
  <si>
    <t>10.03.001.002.730302.000.15.01.000.99.99.99.99.001</t>
  </si>
  <si>
    <t>10.03.001.002.730303.000.15.01.000.99.99.99.99.001</t>
  </si>
  <si>
    <t>10.03.001.002.730304.000.15.01.000.99.99.99.99.001</t>
  </si>
  <si>
    <t>VIATICOS Y SUBSISTENCIA EN EL EXTERIOR</t>
  </si>
  <si>
    <t>10.03.001.002.730502.000.15.01.000.99.99.99.99.001</t>
  </si>
  <si>
    <t>EDIFICIO, LOCALES Y RESIDENCIAS</t>
  </si>
  <si>
    <t>10.03.001.002.730603.000.15.01.000.99.99.99.99.001</t>
  </si>
  <si>
    <t>10.03.001.002.730802.004.15.01.000.99.99.99.99.001</t>
  </si>
  <si>
    <t>10.03.001.002.730804.000.15.01.000.99.99.99.99.001</t>
  </si>
  <si>
    <t>10.03.001.002.730809.000.15.01.000.99.99.99.99.001</t>
  </si>
  <si>
    <t>10.03.001.002.730811.000.15.01.000.99.99.99.99.001</t>
  </si>
  <si>
    <t>10.03.001.002.730899.000.15.01.000.99.99.99.99.001</t>
  </si>
  <si>
    <t>OTROS DE USO Y CONSUMO DE INVERSION</t>
  </si>
  <si>
    <t>003  BIENES DE LARGA DURACION</t>
  </si>
  <si>
    <t>10.03.001.003.840103.000.15.01.000.99.99.99.99.001</t>
  </si>
  <si>
    <t>EXPROPIACION DE TERRENOS</t>
  </si>
  <si>
    <t>10.07.003.002.840301.000.15.01.000.99.99.99.99.001</t>
  </si>
  <si>
    <t>TERRENOS</t>
  </si>
  <si>
    <t>4  SECRETARIA GENERAL</t>
  </si>
  <si>
    <t>001  BIENES Y SERVICIO DE CONSUMO</t>
  </si>
  <si>
    <t>10.04.001.001.530204.000.15.01.000.99.99.99.99.001</t>
  </si>
  <si>
    <t>10.04.001.001.530206.000.15.01.000.99.99.99.99.001</t>
  </si>
  <si>
    <t>10.04.001.001.531407.000.15.01.000.99.99.99.99.001</t>
  </si>
  <si>
    <t>FONDOS DE REPOSICION</t>
  </si>
  <si>
    <t>10.04.001.001.531601.000.15.01.000.99.99.99.99.001</t>
  </si>
  <si>
    <t>FONDOS DE REPOSICION CAJA CHICA</t>
  </si>
  <si>
    <t>002  OTROS GASTOS CORRIENTES</t>
  </si>
  <si>
    <t>DIETAS</t>
  </si>
  <si>
    <t>10.04.001.002.570301.000.15.01.000.99.99.99.99.001</t>
  </si>
  <si>
    <t>10.04.001.003.840104.000.15.01.000.99.99.99.99.001</t>
  </si>
  <si>
    <t>5  ASESORIA JURIDICA</t>
  </si>
  <si>
    <t>10.05.001.001.531409.000.15.01.000.99.99.99.99.001</t>
  </si>
  <si>
    <t>LIBROS Y COLECCIONES</t>
  </si>
  <si>
    <t>10.05.001.001.570206.000.15.01.000.99.99.99.99.001</t>
  </si>
  <si>
    <t>COSTAS JUDICIALES,TRAMITES NATARIALES Y LEGALIZ, DE DOCUMENTOS</t>
  </si>
  <si>
    <t>6  GESTION FINANCIERA</t>
  </si>
  <si>
    <t>10.06.001.001.530807.000.15.01.000.99.99.99.99.001</t>
  </si>
  <si>
    <t>10.06.001.001.570102.000.15.01.000.99.99.99.99.001</t>
  </si>
  <si>
    <t>TASAS GENERALES,IMPUESTOS, CONTRIBUCIONES,PERMISOS,LICENCIAS Y PA</t>
  </si>
  <si>
    <t>10.06.001.001.570201.000.15.01.000.99.99.99.99.001</t>
  </si>
  <si>
    <t>SEGUROS,COSTOS FINANCIEROS Y OTROS GASTOS (POLIZAS SERVIDORES)</t>
  </si>
  <si>
    <t>10.06.001.001.570203.000.15.01.000.99.99.99.99.001</t>
  </si>
  <si>
    <t>COMISIONES BANCARIAS</t>
  </si>
  <si>
    <t>10.06.001.001.570206.000.15.01.000.99.99.99.99.001</t>
  </si>
  <si>
    <t>003  TRANSFERENCIAS Y DONACIONES CORRIENTES</t>
  </si>
  <si>
    <t>TRANSFERENCIAS CORRIENTES AL SECTOR PUBLICO</t>
  </si>
  <si>
    <t>10.06.001.003.580101.000.15.01.000.99.99.99.99.001</t>
  </si>
  <si>
    <t>APORTE AL MINISTERIO DE FINANZAS POR EL CINCO POR MIL</t>
  </si>
  <si>
    <t>10.06.001.003.580102.001.15.01.000.99.99.99.99.001</t>
  </si>
  <si>
    <t>APORTE AL CONGOPE</t>
  </si>
  <si>
    <t>10.06.001.003.580102.002.15.01.000.99.99.99.99.001</t>
  </si>
  <si>
    <t>APORTE A MANCOMUN GOBIERNO AUTONOMPROVIN AMAZONIA CONGA</t>
  </si>
  <si>
    <t>10.06.001.004.840103.000.15.01.000.99.99.99.99.001</t>
  </si>
  <si>
    <t>10.06.001.004.840104.000.15.01.000.99.99.99.99.001</t>
  </si>
  <si>
    <t>7  PLANIFICACION Y PARTICIPACION CIUDADANA</t>
  </si>
  <si>
    <t>001  ESTUDIOS Y PROYECTOS</t>
  </si>
  <si>
    <t>001  ESTUDIOS CON FONDOS BDE</t>
  </si>
  <si>
    <t>10.07.001.001.730605.000.15.01.000.99.99.99.99.003</t>
  </si>
  <si>
    <t>ESTUDIOS VIA SAN PEDRO, SHIWA KUCHA (BDE)</t>
  </si>
  <si>
    <t>10.07.001.001.730605.001.15.01.000.99.99.99.99.003</t>
  </si>
  <si>
    <t>ESTUDIOS PUENTE SOBRE EL RIO PUNI (BDE)</t>
  </si>
  <si>
    <t>10.07.001.001.730605.002.15.01.000.99.99.99.99.003</t>
  </si>
  <si>
    <t>ESTUDIOS PUENTE SOBRE EL RIO MISAHUALLI (BDE)</t>
  </si>
  <si>
    <t>10.07.001.001.730605.003.15.01.000.99.99.99.99.003</t>
  </si>
  <si>
    <t>ESTUDIOS PUENTE SOBRE EL RIO ANZU (BDE)</t>
  </si>
  <si>
    <t>002  ESTUDIOS GADP NAPO</t>
  </si>
  <si>
    <t>10.07.001.002.730601.000.15.01.000.99.99.99.99.001</t>
  </si>
  <si>
    <t>CONSULTORIA, ASESORIA E INVESTIGACION ESPECIALIZADA</t>
  </si>
  <si>
    <t>10.07.001.002.730605.004.15.01.000.99.99.99.99.001</t>
  </si>
  <si>
    <t>ESTUDIOS DE INGENIER DEFINIT PARA DISEÑO PUENTE CARROZ RIO JATU Y</t>
  </si>
  <si>
    <t>ESTUDIO DE SUELO EN AMPLIACION Y ASFALTO VIA POROTOYACU VILLANO,</t>
  </si>
  <si>
    <t>10.07.001.002.730606.000.15.01.000.99.99.99.99.001</t>
  </si>
  <si>
    <t>002  PARTICIPACION CIUDADANA</t>
  </si>
  <si>
    <t>001  BIENES Y SERVICIOS PARA INVERSION</t>
  </si>
  <si>
    <t>10.07.002.001.730206.000.15.01.000.99.99.99.99.001</t>
  </si>
  <si>
    <t>10.07.002.001.730235.000.15.01.000.99.99.99.99.001</t>
  </si>
  <si>
    <t>SERVICIO DE ALIMENTACION</t>
  </si>
  <si>
    <t>10.07.002.001.730502.000.15.01.000.99.99.99.99.001</t>
  </si>
  <si>
    <t>10.07.002.001.730802.000.15.01.000.99.99.99.99.001</t>
  </si>
  <si>
    <t>VESTUARIO, LENCERIA, PRENDES DE PROTECCION (NACIONALIDADES)</t>
  </si>
  <si>
    <t>10.07.002.001.730804.000.15.01.000.99.99.99.99.001</t>
  </si>
  <si>
    <t>10.07.002.001.730807.000.15.01.000.99.99.99.99.001</t>
  </si>
  <si>
    <t>10.07.002.001.731403.000.15.01.000.99.99.99.99.001</t>
  </si>
  <si>
    <t>003  ORDENAMIENTO TERRITORIAL</t>
  </si>
  <si>
    <t>10.07.003.001.730223.000.15.01.000.99.99.99.99.001</t>
  </si>
  <si>
    <t>SERVICIO DE CARTOGRAFIA</t>
  </si>
  <si>
    <t>10.07.003.001.730404.000.15.01.000.99.99.99.99.001</t>
  </si>
  <si>
    <t>10.07.003.002.840104.000.15.01.000.99.99.99.99.001</t>
  </si>
  <si>
    <t>20  COMUNICACION Y SERVICIO SOCIAL A LA COMUNIDAD</t>
  </si>
  <si>
    <t>1  PROMOCION COOPERACION INTERNACIONAL Y COMUNICACION</t>
  </si>
  <si>
    <t>20.01.001.001.710105.000.15.01.000.99.99.99.99.001</t>
  </si>
  <si>
    <t>20.01.001.001.710203.000.15.01.000.99.99.99.99.001</t>
  </si>
  <si>
    <t>20.01.001.001.710203.003.15.01.000.99.99.99.99.001</t>
  </si>
  <si>
    <t>20.01.001.001.710204.000.15.01.000.99.99.99.99.001</t>
  </si>
  <si>
    <t>20.01.001.001.710204.003.15.01.000.99.99.99.99.001</t>
  </si>
  <si>
    <t>20.01.001.001.710510.005.15.01.000.99.99.99.99.001</t>
  </si>
  <si>
    <t>SERVICIOS PERSONALES POR CONTRATO ( C S O)</t>
  </si>
  <si>
    <t>20.01.001.001.710601.000.15.01.000.99.99.99.99.001</t>
  </si>
  <si>
    <t>20.01.001.001.710601.003.15.01.000.99.99.99.99.001</t>
  </si>
  <si>
    <t>20.01.001.001.710602.000.15.01.000.99.99.99.99.001</t>
  </si>
  <si>
    <t>20.01.001.001.710602.003.15.01.000.99.99.99.99.001</t>
  </si>
  <si>
    <t>20.01.001.001.710707.001.15.01.000.99.99.99.99.001</t>
  </si>
  <si>
    <t>COMPENSACION POR VACAC NO GOZADAS POR CESAC FUNCIO (CSO)</t>
  </si>
  <si>
    <t>20.01.001.001.719901.000.15.01.000.99.99.99.99.001</t>
  </si>
  <si>
    <t>20.01.001.002.730606.000.15.01.000.99.99.99.99.001</t>
  </si>
  <si>
    <t>002  PROMOCION INSTITUCIONAL</t>
  </si>
  <si>
    <t>001  PLAN DE DESARROLLO Y PROMOCION TURISTICA COMUNITARIA DE NAPO</t>
  </si>
  <si>
    <t>20.01.002.001.730204.000.15.01.000.99.99.99.99.001</t>
  </si>
  <si>
    <t>20.01.002.001.730217.000.15.01.000.99.99.99.99.001</t>
  </si>
  <si>
    <t>SERVICIO DE DIFUSION E INFORMACION</t>
  </si>
  <si>
    <t>20.01.002.001.730249.001.15.01.000.99.99.99.99.001</t>
  </si>
  <si>
    <t>EVENTOS PUBLICOS PROMOCIONALES</t>
  </si>
  <si>
    <t>20.01.002.001.730502.000.15.01.000.99.99.99.99.001</t>
  </si>
  <si>
    <t>20.01.002.001.730701.000.15.01.000.99.99.99.99.001</t>
  </si>
  <si>
    <t>20.01.002.001.730804.000.15.01.000.99.99.99.99.001</t>
  </si>
  <si>
    <t>20.01.002.001.730807.001.15.01.000.99.99.99.99.001</t>
  </si>
  <si>
    <t>MATERIALES DE IMPRESION, FOTOGRAFIA, REPRODUCCION Y PUBLICACIONES</t>
  </si>
  <si>
    <t>20.01.002.001.730811.000.15.01.000.99.99.99.99.001</t>
  </si>
  <si>
    <t>20.01.004.001.750105.000.15.01.000.99.99.99.99.001</t>
  </si>
  <si>
    <t>CONSTRUCCION VALLA INFORMATIVA EN LA VIA PANGAYACU CAMPANA COCHA, TENA</t>
  </si>
  <si>
    <t>20.01.002.001.840104.000.15.01.000.99.99.99.99.001</t>
  </si>
  <si>
    <t>BIENES INMUEBLES</t>
  </si>
  <si>
    <t>20.01.002.001.840203.000.15.01.000.99.99.99.99.001</t>
  </si>
  <si>
    <t>BIENES PREFABRICADOS</t>
  </si>
  <si>
    <t>INTANGIBLES</t>
  </si>
  <si>
    <t>20.01.002.001.840404.000.15.01.000.99.99.99.99.001</t>
  </si>
  <si>
    <t>PAGINA WEB</t>
  </si>
  <si>
    <t>002  FORTALECIMIENTO Y PROMOCION DE LOS EMPRENDIMIENTOS PRODUCTIVOS</t>
  </si>
  <si>
    <t>20.01.002.002.730204.001.15.01.000.99.99.99.99.001</t>
  </si>
  <si>
    <t>20.01.002.002.730249.001.15.01.000.99.99.99.99.001</t>
  </si>
  <si>
    <t>20.01.002.002.730802.000.15.01.000.99.99.99.99.001</t>
  </si>
  <si>
    <t xml:space="preserve">VESTUARIO, LENCERIA, PRENDES DE PROTECCION </t>
  </si>
  <si>
    <t>20.01.002.002.730836.000.15.01.000.99.99.99.99.001</t>
  </si>
  <si>
    <t>MUESTRAS DE PRODUCTOS PARA FERIA, EXPOSICIONES</t>
  </si>
  <si>
    <t>TRANSFERENCIAS DE INVERSION AL SECTOR PRIVADO INTERNO</t>
  </si>
  <si>
    <t>20.01.002.002.780204.000.15.01.000.99.99.99.99.001</t>
  </si>
  <si>
    <t>APORTE A LA ASO AGRO ARTESANAL KALLARY, CANTON TENA</t>
  </si>
  <si>
    <t>20.01.002.002.840103.000.15.01.000.99.99.99.99.001</t>
  </si>
  <si>
    <t>20.01.002.002.840104.000.15.01.000.99.99.99.99.001</t>
  </si>
  <si>
    <t>20.01.002.002.840105.000.15.01.000.99.99.99.99.001</t>
  </si>
  <si>
    <t>003  COMUNICACION INSTITUCIONAL</t>
  </si>
  <si>
    <t>001  PLAN DE MEDIOS</t>
  </si>
  <si>
    <t>20.01.003.001.730217.000.15.01.000.99.99.99.99.001</t>
  </si>
  <si>
    <t>002  DIFUSION INSTITUCIONAL</t>
  </si>
  <si>
    <t>20.01.003.002.730204.000.15.01.000.99.99.99.99.001</t>
  </si>
  <si>
    <t>20.01.003.002.730222.000.15.01.000.99.99.99.99.001</t>
  </si>
  <si>
    <t>SERVICIOS Y DERECHOS EN PRODUC PROGRAMAS DE RADIO Y TELEVISION</t>
  </si>
  <si>
    <t>003  POSICIONAMIENTO DE IMAGEN INSTITUCIONAL</t>
  </si>
  <si>
    <t>20.01.003.003.730807.000.15.01.000.99.99.99.99.001</t>
  </si>
  <si>
    <t>20.01.003.003.730811.000.15.01.000.99.99.99.99.001</t>
  </si>
  <si>
    <t>004  CANAL ALLY TV</t>
  </si>
  <si>
    <t>001  REPOTENCIACION DEL CANAL ALLY TV</t>
  </si>
  <si>
    <t>20.01.004.001.730420.000.15.01.000.99.99.99.99.001</t>
  </si>
  <si>
    <t>20.01.004.001.730813.000.15.01.000.99.99.99.99.001</t>
  </si>
  <si>
    <t>20.01.004.001.730824.000.15.01.000.99.99.99.99.001</t>
  </si>
  <si>
    <t>INSUMOS,BIENES Y MATERIALES PARA LA PRODUCC RADIO Y TV,EVENTOS CU</t>
  </si>
  <si>
    <t>20.01.004.001.840104.000.15.01.000.99.99.99.99.001</t>
  </si>
  <si>
    <t>005  COOPERACION INTERNACIONAL</t>
  </si>
  <si>
    <t>001  GESTION DE LA COOPERACION INTERNACIONAL EN EL TERRITORIO</t>
  </si>
  <si>
    <t>20.01.005.001.730206.000.15.01.000.99.99.99.99.001</t>
  </si>
  <si>
    <t>002  FERIA DE INTERCAMBIO Y BECAS NAPO 2017</t>
  </si>
  <si>
    <t>20.01.005.002.730249.000.15.01.000.99.99.99.99.001</t>
  </si>
  <si>
    <t>EVENTOS PUBLICOS PROMOCIONAL(EXPOFERIA NAPO BIORUTA DE LOS PETROG</t>
  </si>
  <si>
    <t>20.01.005.002.730807.000.15.01.000.99.99.99.99.001</t>
  </si>
  <si>
    <t>2  OTROS SERVICIOS SOCIALES A LA COMUNIDAD</t>
  </si>
  <si>
    <t>001  ATENCION SOCIAL A GRUPOS PRIORITARIOS</t>
  </si>
  <si>
    <t>001  TRANSFERENCIA ECONOMICA AL I,A,S,P, SUMAK KAWSAY WASI PARA PROYEC SOCIAL</t>
  </si>
  <si>
    <t>20.02.001.001.780102.000.15.01.000.99.99.99.99.001</t>
  </si>
  <si>
    <t>APORTE AL INSTIT ATENCION SOCIAL PRIORIT SUMAK KAWSAY WASY PARA P</t>
  </si>
  <si>
    <t>20.02.001.001.780102.003.15.01.000.99.99.99.99.001</t>
  </si>
  <si>
    <t>APORTE AL I,A,S,P, S,K, WASI PARA CENTROS GERENTOL QUIJOS,BORJA Y</t>
  </si>
  <si>
    <t>20.02.001.001.780102.004.15.01.000.99.99.99.99.001</t>
  </si>
  <si>
    <t>APORTE AL I.A.´S.P.SUMAK KAWSAY WASI PARA COLONIAS VACACIONALES</t>
  </si>
  <si>
    <t>20.02.001.001.780102.005.15.01.000.99.99.99.99.001</t>
  </si>
  <si>
    <t>APORTE AL I.A.S.P.SUMAK KAWSAY WASI PARA PROYECTO CHARITY ANNY WHERE</t>
  </si>
  <si>
    <t xml:space="preserve">002  CONVENIOS DE COOPERACION CON ENTIDADES PRIVADAS </t>
  </si>
  <si>
    <t>TRANSFERNECIAS Y DONACIONES DE INVERSIN AL SECTOR PRIVADO INTERNO</t>
  </si>
  <si>
    <t>20.02.001.002.780204.004.15.01.000.99.99.99.99.001</t>
  </si>
  <si>
    <t>APORTE A FEDELBAN PROYECTO PROMOC  E INCENTIVO PRACTICA DEPORTIVA RECREATIVA DE BARRIALES Y PARROQ DEL ECUADOR</t>
  </si>
  <si>
    <t>20.02.001.002.780204.005.15.01.000.99.99.99.99.001</t>
  </si>
  <si>
    <t xml:space="preserve">APORTE A FEDELBAN PROYECTO DE BASQUET MASCULINO </t>
  </si>
  <si>
    <t>30  FORTALECIMIENTO A EMPRENDIMIENTOS PRODUCTIVOS Y AMBIENTALES</t>
  </si>
  <si>
    <t>1  AMBIENTE Y NACIONALIDADES</t>
  </si>
  <si>
    <t>30.01.001.001.710105.000.15.01.000.99.99.99.99.001</t>
  </si>
  <si>
    <t>30.01.001.001.710203.000.15.01.000.99.99.99.99.001</t>
  </si>
  <si>
    <t>30.01.001.001.710203.001.15.01.000.99.99.99.99.001</t>
  </si>
  <si>
    <t>DECIMO TERCER SUELDO (CONTRATADOS)</t>
  </si>
  <si>
    <t>30.01.001.001.710204.000.15.01.000.99.99.99.99.001</t>
  </si>
  <si>
    <t>30.01.001.001.710204.001.15.01.000.99.99.99.99.001</t>
  </si>
  <si>
    <t>DECIMO CUARTO SUELDO (CONTRATADOS)</t>
  </si>
  <si>
    <t>30.01.001.001.710510.003.15.01.000.99.99.99.99.001</t>
  </si>
  <si>
    <t>30.01.001.001.710512.003.15.01.000.99.99.99.99.001</t>
  </si>
  <si>
    <t>30.01.001.001.710601.000.15.01.000.99.99.99.99.001</t>
  </si>
  <si>
    <t>APORTE PATRONA ( C.S.O)</t>
  </si>
  <si>
    <t>30.01.001.001.710602.000.15.01.000.99.99.99.99.001</t>
  </si>
  <si>
    <t>FONDOS DE RESERVA ( C.S.O.)</t>
  </si>
  <si>
    <t>30.01.001.001.710707.000.15.01.000.99.99.99.99.001</t>
  </si>
  <si>
    <t>30.01.001.001.719901.000.15.01.000.99.99.99.99.001</t>
  </si>
  <si>
    <t>30.01.001.001.730606.000.15.01.000.99.99.99.99.001</t>
  </si>
  <si>
    <t>003  BIENES Y SERVICIOS PARA INVERSION AÑO 2016</t>
  </si>
  <si>
    <t>30.01.001.003.730204.000.15.01.000.99.99.99.99.001</t>
  </si>
  <si>
    <t>30.01.001.003.730404.000.15.01.000.99.99.99.99.001</t>
  </si>
  <si>
    <t>30.01.001.003.730603.000.15.01.000.99.99.99.99.001</t>
  </si>
  <si>
    <t>30.01.001.003.730804.000.15.01.000.99.99.99.99.001</t>
  </si>
  <si>
    <t>30.01.001.003.730812.000.15.01.000.99.99.99.99.001</t>
  </si>
  <si>
    <t>MATERIALES DIDACTICOS</t>
  </si>
  <si>
    <t>002  NACIONALIDADES</t>
  </si>
  <si>
    <t>001  CONSTRUC AGENDA PROVINCIAL DE COMUNIDADES, PUEBLOS Y NACIONALIDADES</t>
  </si>
  <si>
    <t>30.01.002.001.730235.000.15.01.000.01.03.01.01.001</t>
  </si>
  <si>
    <t>30.01.002.001.730802.000.15.01.000.01.03.01.02.001</t>
  </si>
  <si>
    <t>30.01.002.001.730804.000.15.01.000.01.03.01.03.001</t>
  </si>
  <si>
    <t>30.01.002.001.730807.000.15.01.000.01.03.01.04.001</t>
  </si>
  <si>
    <t>002  PROGRAMA ESPECIAL POR DECLARATORIA HEROE NACIONAL JUMANDI</t>
  </si>
  <si>
    <t>30.01.002.002.730205.000.15.01.000.01.03.01.05.001</t>
  </si>
  <si>
    <t>ESPECTACULOS CULTURALES, SOCIALES (FOMENTO A LA CULTURA,TURISMO Y</t>
  </si>
  <si>
    <t>30.01.002.002.730235.000.15.01.000.01.03.01.06.001</t>
  </si>
  <si>
    <t>30.01.002.002.730603.000.15.01.000.01.03.01.07.001</t>
  </si>
  <si>
    <t>30.01.002.002.730807.000.15.01.000.01.03.01.09.001</t>
  </si>
  <si>
    <t>30.01.002.002.730824.000.15.01.000.01.03.01.10.001</t>
  </si>
  <si>
    <t>003  SABERES ANCENTRALES TALLER ELABOR MUCAWAS, KALLANA Y TINAJAS CON JOVENES Y MUJERES EMPRENDORAS</t>
  </si>
  <si>
    <t>30.01.002.003.730502.000.15.01.000.01.03.01.01.001</t>
  </si>
  <si>
    <t>30.01.002.003.730603.000.15.01.000.01.03.01.02.001</t>
  </si>
  <si>
    <t>004  FOMENTO DE HABILIDADES ARTESANALES EN WALLKA MUYU Y PITA</t>
  </si>
  <si>
    <t>30.01.002.004.730603.000.15.01.000.01.03.01.01.001</t>
  </si>
  <si>
    <t>005  FORTALECIMIENTO  CONOCIMIENTOS ANCESTRALES EN MEDICINA NATURAL Y PLANTACIONES</t>
  </si>
  <si>
    <t>30.01.002.005.730603.000.15.01.000.01.03.04.01.001</t>
  </si>
  <si>
    <t>30.01.002.005.730806.000.15.01.000.01.03.04.02.001</t>
  </si>
  <si>
    <t>30.01.002.005.730807.000.15.01.000.01.03.04.03.001</t>
  </si>
  <si>
    <t>30.01.002.005.730812.000.15.01.000.01.03.04.04.001</t>
  </si>
  <si>
    <t>BIENES BIOLOGICOS NO DEPRECIABLES</t>
  </si>
  <si>
    <t>30.01.002.005.731515.000.15.01.000.01.03.04.05.001</t>
  </si>
  <si>
    <t>PLANTAS</t>
  </si>
  <si>
    <t>006  ELABORACION ESTATUTOS, REGLAMENTOS Y PLANES DE VIDA DE COMUNIDADES, PUEBLO Y NACIONALIDADES</t>
  </si>
  <si>
    <t>30.01.002.006.730807.000.15.01.000.99.99.99.99.001</t>
  </si>
  <si>
    <t>30.01.002.006.730812.000.15.01.000.99.99.99.99.001</t>
  </si>
  <si>
    <t>007  MODE DE CHACRAS ANCESTRALES DE LAS COMUNIDADES, PUEBLOS Y NACIONALIDADES</t>
  </si>
  <si>
    <t>30.01.002.007.730603.000.15.01.000.01.03.08.01.001</t>
  </si>
  <si>
    <t>30.01.002.007.730804.000.15.01.000.01.03.08.02.001</t>
  </si>
  <si>
    <t>30.01.002.007.730812.000.15.01.000.01.03.08.03.001</t>
  </si>
  <si>
    <t>008  CONSTRUYENDO JUVENTUD DE NUEVA GENERACION 2017</t>
  </si>
  <si>
    <t>30.01.002.008.730235.000.15.01.000.01.03.01.01.001</t>
  </si>
  <si>
    <t>30.01.002.008.730807.000.15.01.000.01.03.01.02.001</t>
  </si>
  <si>
    <t>30.01.002.008.730812.000.15.01.000.01.03.01.03.001</t>
  </si>
  <si>
    <t>30.01.002.008.730824.000.15.01.000.01.03.01.04.001</t>
  </si>
  <si>
    <t>009  JINKANA INTERCULTURAL</t>
  </si>
  <si>
    <t>30.01.002.009.730205.000.15.01.000.99.99.99.99.001</t>
  </si>
  <si>
    <t xml:space="preserve">ESPECTACULOS CULTURALES, SOCIALES </t>
  </si>
  <si>
    <t>30.01.002.009.730235.000.15.01.000.99.99.99.99.001</t>
  </si>
  <si>
    <t>30.01.002.009.730807.000.15.01.000.99.99.99.99.001</t>
  </si>
  <si>
    <t>30.01.002.009.730824.000.15.01.000.99.99.99.99.001</t>
  </si>
  <si>
    <t>30.01.002.009.840104.000.15.01.000.99.99.99.99.001</t>
  </si>
  <si>
    <t>010  FOMENTO DEPORTIVO EN LAS COMUNIDADES</t>
  </si>
  <si>
    <t>30.01.002.010.730827.000.15.01.000.99.99.99.99.001</t>
  </si>
  <si>
    <t>30.01.002.010.731408.000.15.01.000.99.99.99.99.001</t>
  </si>
  <si>
    <t>011  FORTALECIMIENTO AGENDA MUJERES Y JOVENES 2017-2019</t>
  </si>
  <si>
    <t>003  CALIDAD AMBIENTAL</t>
  </si>
  <si>
    <t>001  REVISION, INSPECCION Y CONTROL DE PROYECTOS AMBIENTALES</t>
  </si>
  <si>
    <t>30.01.003.001.730236.000.15.01.000.02.02.01.01.001</t>
  </si>
  <si>
    <t>SERVICIOS EN PLANTACIONES FORESTALES</t>
  </si>
  <si>
    <t>30.01.003.001.730502.000.15.01.000.02.15.02.01.001</t>
  </si>
  <si>
    <t>30.01.003.001.730807.000.15.01.000.02.15.02.02.001</t>
  </si>
  <si>
    <t>30.01.003.001.770206.000.15.01.000.02.02.01.02.001</t>
  </si>
  <si>
    <t>COSTAS JUDICIALES TRAMITES NOTARIALES Y LEGALIZ DOC</t>
  </si>
  <si>
    <t>002  REGULARIZACION, CONTROL Y FORTALECIMIENTO  MINERO</t>
  </si>
  <si>
    <t>30.01.003.002.730603.000.15.01.000.02.15.01.01.001</t>
  </si>
  <si>
    <t>30.01.003.002.730606.000.15.01.000.02.02.05.01.001</t>
  </si>
  <si>
    <t>30.01.003.002.730807.000.15.01.000.02.02.01.01.001</t>
  </si>
  <si>
    <t>30.01.003.002.730811.003.15.01.000.02.02.01.01.001</t>
  </si>
  <si>
    <t>INSUMOS, MATERIALES Y SUMINISTROS PARA LA CONSTR (CALIDAD AMBIEN)</t>
  </si>
  <si>
    <t>30.01.003.002.770102.000.15.01.000.02.02.05.01.001</t>
  </si>
  <si>
    <t>30.01.003.002.770102.002.15.01.000.02.02.01.02.001</t>
  </si>
  <si>
    <t>TASAS GENERALES,IMPUES,CONTRIB PERMIS LICENCI Y PAT (CALID AMBIE)</t>
  </si>
  <si>
    <t>30.01.003.002.770102.002.15.01.000.02.02.05.01.001</t>
  </si>
  <si>
    <t>30.01.003.002.770206.000.15.01.000.02.02.01.03.001</t>
  </si>
  <si>
    <t>003  GESTION INTEGRAL DE DESECHOS PELIGROSOS</t>
  </si>
  <si>
    <t>30.01.003.003.730204.000.15.01.000.02.04.02.01.001</t>
  </si>
  <si>
    <t>30.01.003.003.730209.000.15.01.000.02.04.03.01.001</t>
  </si>
  <si>
    <t>SERVICIO DE ASEO</t>
  </si>
  <si>
    <t>30.01.003.003.730603.000.15.01.000.99.99.99.99.001</t>
  </si>
  <si>
    <t>30.01.003.003.731404.001.15.01.000.02.04.02.02.001</t>
  </si>
  <si>
    <t>MAQUINARIA Y EQUIPOS (NO DEPRECIABLES)</t>
  </si>
  <si>
    <t>30.01.003.003.750107.016.15.01.000.02.04.01.01.001</t>
  </si>
  <si>
    <t>CONSTRUCCION DE UN CENTRO DE ACOPIO PARA DESECHOS PELIGROSOS</t>
  </si>
  <si>
    <t>004  MONITOREO AMBIENTAL A RECURSOS AGUA Y SUELO</t>
  </si>
  <si>
    <t>30.01.003.004.730212.000.15.01.000.02.02.05.01.001</t>
  </si>
  <si>
    <t>INVESTIGACIONES PROFESIONALES Y ANALISIS DE LABORATORIO</t>
  </si>
  <si>
    <t>30.01.003.004.730603.000.15.01.000.02.15.01.01.001</t>
  </si>
  <si>
    <t>004  AUTORIDAD AMBIENTAL</t>
  </si>
  <si>
    <t>001  BIENES DE USO Y CONSUMO DE INVERSION</t>
  </si>
  <si>
    <t>30.01.004.001.730602.000.15.01.000.99.99.99.99.001</t>
  </si>
  <si>
    <t>SERVICIO DE AUDITORIA</t>
  </si>
  <si>
    <t>30.01.004.001.730811.003.15.01.000.99.99.99.99.001</t>
  </si>
  <si>
    <t>005  EDUCACION AMBIENTAL E INTERCULTURALIDAD</t>
  </si>
  <si>
    <t>30.01.005.001.730603.000.15.01.000.99.99.99.99.001</t>
  </si>
  <si>
    <t>30.01.005.001.730804.000.15.01.000.99.99.99.99.001</t>
  </si>
  <si>
    <t>30.01.005.001.730807.000.15.01.000.99.99.99.99.001</t>
  </si>
  <si>
    <t>30.01.005.001.731404.000.15.01.000.99.99.99.99.001</t>
  </si>
  <si>
    <t>30.01.005.002.840104.000.15.01.000.99.99.99.99.001</t>
  </si>
  <si>
    <t>006  PATRIMONIO NATURAL</t>
  </si>
  <si>
    <t>001  IMPLEMENTACION DE VIVEROS FORESTALES</t>
  </si>
  <si>
    <t>30.01.006.001.730811.000.15.01.000.02.01.03.01.001</t>
  </si>
  <si>
    <t>30.01.006.001.730814.000.15.01.000.02.01.03.02.001</t>
  </si>
  <si>
    <t>SUMINISTROS PARA ACTIVIDADES PRODUCTIVAS AGROPECUARIAS</t>
  </si>
  <si>
    <t>30.01.006.001.730819.000.15.01.000.02.01.03.03.001</t>
  </si>
  <si>
    <t>30.01.006.001.731406.000.15.01.000.02.01.03.04.001</t>
  </si>
  <si>
    <t>002  CONSERVACION AMBIENTAL DE LAS MICROCUENCAS</t>
  </si>
  <si>
    <t>30.01.006.002.730236.000.15.01.000.02.07.03.01.001</t>
  </si>
  <si>
    <t>30.01.006.002.730811.000.15.01.000.02.02.03.01.001</t>
  </si>
  <si>
    <t>30.01.006.002.730819.000.15.01.000.02.02.03.02.001</t>
  </si>
  <si>
    <t>30.01.006.002.730819.000.15.01.000.02.07.03.02.001</t>
  </si>
  <si>
    <t>30.01.006.002.731515.000.15.01.000.99.99.99.99.001</t>
  </si>
  <si>
    <t>003  RESTAURACION FORESTAL</t>
  </si>
  <si>
    <t>30.01.006.003.730220.000.15.01.000.02.01.03.01.001</t>
  </si>
  <si>
    <t>SERVICIOS PARA ACTIVIDADES AGROPECUARIAS, PESCA Y CAZA</t>
  </si>
  <si>
    <t>30.01.006.003.730220.000.15.01.000.02.07.06.01.001</t>
  </si>
  <si>
    <t>30.01.006.003.730220.000.15.03.000.02.07.04.01.001</t>
  </si>
  <si>
    <t>30.01.006.003.730806.000.15.01.000.02.01.03.02.001</t>
  </si>
  <si>
    <t>30.01.006.003.730811.000.15.01.000.02.01.03.03.001</t>
  </si>
  <si>
    <t>30.01.006.003.730811.000.15.03.000.02.02.03.01.001</t>
  </si>
  <si>
    <t>30.01.006.003.730814.000.15.03.000.02.02.03.02.001</t>
  </si>
  <si>
    <t>30.01.006.003.730819.000.15.01.000.02.07.06.02.001</t>
  </si>
  <si>
    <t>30.01.006.003.730819.000.15.03.000.02.02.03.03.001</t>
  </si>
  <si>
    <t>30.01.006.003.731515.000.15.01.000.02.01.03.04.001</t>
  </si>
  <si>
    <t>30.01.006.003.731515.000.15.03.000.02.02.03.04.001</t>
  </si>
  <si>
    <t>004  CERRAMIENTO JARDIN BOTANICO CON PLANTAS TRADICIONALES</t>
  </si>
  <si>
    <t>30.01.006.004.730811.000.15.01.000.02.02.03.01.001</t>
  </si>
  <si>
    <t>005  IMPLEMENTACION DE CHACRAS ANCESTRALES</t>
  </si>
  <si>
    <t>30.01.006.005.730220.000.15.01.000.02.02.03.01.001</t>
  </si>
  <si>
    <t>30.01.006.005.730811.000.15.01.000.02.02.03.02.001</t>
  </si>
  <si>
    <t>30.01.006.005.730814.000.15.01.000.02.02.03.03.001</t>
  </si>
  <si>
    <t>30.01.006.005.730819.000.15.01.000.02.02.03.04.001</t>
  </si>
  <si>
    <t>30.01.006.005.731515.000.15.01.000.02.02.03.05.001</t>
  </si>
  <si>
    <t>006  PROTECCION DE CUENCAS HIDRICAS Y AREAS DEGRADAS AÑO 2016</t>
  </si>
  <si>
    <t>30.01.006.006.731515.000.15.01.000.99.99.99.99.001</t>
  </si>
  <si>
    <t>007  PROGRAMA DE RESTAURACION FORESTAL LIMPIEZA Y SEGUIMIENTO DE SUELOS DEGRADADS Y CUENCAS HIDRICAS EN NAPO</t>
  </si>
  <si>
    <t>30.01.006.007.710203.000.15.01.000.99.99.99.99.001</t>
  </si>
  <si>
    <t>30.01.006.007.710204.000.15.01.000.99.99.99.99.001</t>
  </si>
  <si>
    <t>30.01.006.007.710510.003.15.01.000.99.99.99.99.001</t>
  </si>
  <si>
    <t>30.01.006.007.710601.000.15.01.000.99.99.99.99.001</t>
  </si>
  <si>
    <t>30.01.006.007.710707.000.15.01.000.99.99.99.99.001</t>
  </si>
  <si>
    <t>2  FOMENTO PRODUCTIVO RIEGO Y DRENAJE</t>
  </si>
  <si>
    <t>30.02.001.001.710105.000.15.01.000.99.99.99.99.001</t>
  </si>
  <si>
    <t>30.02.001.001.710203.002.15.01.000.99.99.99.99.001</t>
  </si>
  <si>
    <t>30.02.001.001.710203.003.15.01.000.99.99.99.99.001</t>
  </si>
  <si>
    <t>30.02.001.001.710204.002.15.01.000.99.99.99.99.001</t>
  </si>
  <si>
    <t>30.02.001.001.710204.003.15.01.000.99.99.99.99.001</t>
  </si>
  <si>
    <t>30.02.001.001.710509.000.15.01.000.99.99.99.99.001</t>
  </si>
  <si>
    <t>30.02.001.001.710510.000.15.01.000.99.99.99.99.001</t>
  </si>
  <si>
    <t>30.02.001.001.710512.000.15.01.000.99.99.99.99.001</t>
  </si>
  <si>
    <t>30.02.001.001.710601.001.15.01.000.99.99.99.99.001</t>
  </si>
  <si>
    <t>30.02.001.001.710601.002.15.01.000.99.99.99.99.001</t>
  </si>
  <si>
    <t>APORTE PATRONAL (CONTRATADOS SERVICIOS OCASIONALES)</t>
  </si>
  <si>
    <t>30.02.001.001.710602.001.15.01.000.99.99.99.99.001</t>
  </si>
  <si>
    <t>30.02.001.001.710602.002.15.01.000.99.99.99.99.001</t>
  </si>
  <si>
    <t>FONDOS DE RESERVA (CONTRATADOS SERVICIOS OCASIONALES)</t>
  </si>
  <si>
    <t>30.02.001.001.710707.000.15.01.000.99.99.99.99.001</t>
  </si>
  <si>
    <t>30.02.001.001.719901.000.15.01.000.99.99.99.99.001</t>
  </si>
  <si>
    <t>30.02.001.001.730301.000.15.01.000.99.99.99.99.001</t>
  </si>
  <si>
    <t>30.02.001.001.730303.000.15.01.000.99.99.99.99.001</t>
  </si>
  <si>
    <t>30.02.001.001.730425.000.15.01.000.99.99.99.99.001</t>
  </si>
  <si>
    <t>INSTALACION,READECUACION,MONTAJE DE EXPOSICIONES,MANTEN Y REPARAC</t>
  </si>
  <si>
    <t>30.02.001.001.730502.000.15.01.000.99.99.99.99.001</t>
  </si>
  <si>
    <t>30.02.001.001.730504.000.15.01.000.99.99.99.99.001</t>
  </si>
  <si>
    <t>30.02.001.001.730505.000.15.01.000.99.99.99.99.001</t>
  </si>
  <si>
    <t>30.02.001.001.730606.000.15.01.000.99.99.99.99.001</t>
  </si>
  <si>
    <t>30.02.001.001.730802.001.15.01.000.99.99.99.99.001</t>
  </si>
  <si>
    <t>VESTUARIO,LENCERIA Y PRENDAS DE PROTECCION (CARPAS Y TABLEROS)</t>
  </si>
  <si>
    <t>30.02.001.001.730802.002.15.01.000.99.99.99.99.001</t>
  </si>
  <si>
    <t>VESTUARIO,LENCERIA Y PRENDAS DE PROTECCION (MANDILES, TOALLAS)</t>
  </si>
  <si>
    <t>30.02.001.001.730806.001.15.01.000.99.99.99.99.001</t>
  </si>
  <si>
    <t>HERRAMIENTAS (PILADORA Y DESGRANADORA)</t>
  </si>
  <si>
    <t>30.02.001.001.730806.003.15.01.000.99.99.99.99.001</t>
  </si>
  <si>
    <t>HERRAMIENTAS (CHACKRAS)</t>
  </si>
  <si>
    <t>30.02.001.001.730811.000.15.01.000.99.99.99.99.001</t>
  </si>
  <si>
    <t>30.02.001.001.730814.000.15.01.000.99.99.99.99.001</t>
  </si>
  <si>
    <t>30.02.001.001.730819.000.15.01.000.99.99.99.99.001</t>
  </si>
  <si>
    <t>30.02.001.001.730823.000.15.01.000.99.99.99.99.001</t>
  </si>
  <si>
    <t>ALIMENTO,MEDICINA,PRODUCTOS FARMACEUTICOS Y DE ASEO,Y ACCESORIOS</t>
  </si>
  <si>
    <t>30.02.001.001.731512.000.15.01.000.99.99.99.99.001</t>
  </si>
  <si>
    <t>SEMOVIENTES</t>
  </si>
  <si>
    <t>FONDOS DE REPOSICION DE INVERSION</t>
  </si>
  <si>
    <t>30.02.001.001.731601.000.15.01.000.99.99.99.99.001</t>
  </si>
  <si>
    <t>FONDOS DE REPOSICION CAJAS CHICAS EN PROYECTOS Y PROGRAMAS DE INV</t>
  </si>
  <si>
    <t>30.02.001.001.840103.000.15.01.000.99.99.99.99.001</t>
  </si>
  <si>
    <t>30.02.001.001.840104.000.15.01.000.99.99.99.99.001</t>
  </si>
  <si>
    <t>002  COMERCIALIZACION PRODUCTIVA</t>
  </si>
  <si>
    <t>001  FORTALECIMIENTO DE GRANJA SHITIG</t>
  </si>
  <si>
    <t>30.02.002.001.710203.000.15.01.000.99.99.99.99.001</t>
  </si>
  <si>
    <t>30.02.002.001.710204.000.15.01.000.99.99.99.99.001</t>
  </si>
  <si>
    <t>30.02.002.001.710510.003.15.01.000.99.99.99.99.001</t>
  </si>
  <si>
    <t>30.02.002.001.710601.000.15.01.000.99.99.99.99.001</t>
  </si>
  <si>
    <t>30.02.002.001.710707.000.15.01.000.99.99.99.99.001</t>
  </si>
  <si>
    <t>30.02.002.001.730404.000.15.01.000.99.99.99.99.001</t>
  </si>
  <si>
    <t>30.02.002.001.730606.000.15.01.000.99.99.99.99.001</t>
  </si>
  <si>
    <t>30.02.002.001.730806.002.15.01.000.99.99.99.99.001</t>
  </si>
  <si>
    <t>HERRAMIENTAS (MANTENIMIENTO SHITIG)</t>
  </si>
  <si>
    <t>30.02.002.001.730811.000.15.01.000.99.99.99.99.001</t>
  </si>
  <si>
    <t>30.02.002.001.730814.001.15.01.000.99.99.99.99.001</t>
  </si>
  <si>
    <t>SUMINISTROS PARA ACTIVIDADES PRODUCT AGROPECUAR (FERTILIZ SHITIG)</t>
  </si>
  <si>
    <t>30.02.002.001.730823.000.15.01.000.99.99.99.99.001</t>
  </si>
  <si>
    <t>30.02.002.001.731515.000.15.01.000.99.99.99.99.001</t>
  </si>
  <si>
    <t>30.02.002.001.750402.003.15.01.000.99.99.99.99.001</t>
  </si>
  <si>
    <t>INSTALACION SISTEMAS DE DISTRIB TELECOMUNICAC (CONEXION SISTEMAS</t>
  </si>
  <si>
    <t>002  CADENAS DE VALOR Y AGROPRODUCTIVAS SOSTENIBLES</t>
  </si>
  <si>
    <t>30.02.002.002.730205.000.15.01.000.99.99.99.99.001</t>
  </si>
  <si>
    <t>30.02.002.002.730249.001.15.01.000.99.99.99.99.001</t>
  </si>
  <si>
    <t>30.02.002.002.730603.002.15.01.000.99.99.99.99.001</t>
  </si>
  <si>
    <t>SERVICIO DE CAPACITACION (RAFTING,KAYAKIN EN QUIJOS Y CHACO)</t>
  </si>
  <si>
    <t>30.02.002.002.730605.005.15.01.000.99.99.99.99.001</t>
  </si>
  <si>
    <t>ESTUDIO Y DISEÑO DE PROYECTOS (ESTUDIO DE SUELOS)</t>
  </si>
  <si>
    <t>30.02.002.002.730802.001.15.01.000.99.99.99.99.001</t>
  </si>
  <si>
    <t>30.02.002.002.730806.004.15.01.000.99.99.99.99.001</t>
  </si>
  <si>
    <t>HERRAMIENTAS Y EQUIPOS MENORES (EXPOFERIA 2017)</t>
  </si>
  <si>
    <t>30.02.002.002.730811.000.15.01.000.99.99.99.99.001</t>
  </si>
  <si>
    <t>30.02.002.002.730814.000.15.01.000.99.99.99.99.001</t>
  </si>
  <si>
    <t>30.02.002.002.730819.001.15.01.000.99.99.99.99.001</t>
  </si>
  <si>
    <t>ADQUISIC ACCESORIOS E INSUMOS QUIMICOS Y ORGANICOS(FINCA LIBRE BR</t>
  </si>
  <si>
    <t>30.02.002.002.730823.000.15.01.000.99.99.99.99.001</t>
  </si>
  <si>
    <t>30.02.002.002.731404.002.15.01.000.99.99.99.99.001</t>
  </si>
  <si>
    <t>MAQUINARIA Y EQUIPOS (PARA CENTROS OCUPACIONALES)</t>
  </si>
  <si>
    <t>30.02.002.002.731404.003.15.01.000.99.99.99.99.001</t>
  </si>
  <si>
    <t>MAQUINARIA Y EQUIPOS (IMPLEMENTACION PLANTA PROCESADORA NARANJILL</t>
  </si>
  <si>
    <t>30.02.002.002.780102.002.15.01.000.99.99.99.99.001</t>
  </si>
  <si>
    <t>APORTE I,A,S,P SUMAK KAWSAY WASY PROYECTO FOMENTO A CULTURA ANCES</t>
  </si>
  <si>
    <t>30.02.002.002.840103.000.15.01.000.99.99.99.99.001</t>
  </si>
  <si>
    <t>30.02.002.002.840104.000.15.01.000.99.99.99.99.001</t>
  </si>
  <si>
    <t>003  BIENES Y SERVICIOS AÑO 2016</t>
  </si>
  <si>
    <t>30.02.002.003.730404.000.15.01.000.99.99.99.99.001</t>
  </si>
  <si>
    <t>30.02.002.003.730505.000.15.01.000.99.99.99.99.001</t>
  </si>
  <si>
    <t>30.02.002.003.730802.005.15.01.000.99.99.99.99.001</t>
  </si>
  <si>
    <t>30.02.002.003.730806.000.15.01.000.99.99.99.99.001</t>
  </si>
  <si>
    <t>30.02.002.003.730807.000.15.01.000.99.99.99.99.001</t>
  </si>
  <si>
    <t>30.02.002.003.730811.000.15.01.000.99.99.99.99.001</t>
  </si>
  <si>
    <t>30.02.002.003.730814.000.15.01.000.99.99.99.99.001</t>
  </si>
  <si>
    <t>30.02.002.003.730820.000.15.01.000.99.99.99.99.001</t>
  </si>
  <si>
    <t>MENAJE DE COSINA, DE HOGAR,ACCESORIOS DESCARTABLES Y ACCES OFICIN</t>
  </si>
  <si>
    <t>30.02.002.003.730823.000.15.01.000.99.99.99.99.001</t>
  </si>
  <si>
    <t>30.02.002.003.731404.000.15.01.000.99.99.99.99.001</t>
  </si>
  <si>
    <t>30.02.002.003.731406.000.15.01.000.99.99.99.99.001</t>
  </si>
  <si>
    <t>30.02.002.003.731512.000.15.01.000.99.99.99.99.001</t>
  </si>
  <si>
    <t>30.02.002.003.731515.000.15.01.000.99.99.99.99.001</t>
  </si>
  <si>
    <t>30.02.002.003.840105.000.15.01.000.99.99.99.99.001</t>
  </si>
  <si>
    <t>003  EMPRENDIMIENTOS TURISTICOS</t>
  </si>
  <si>
    <t>001  FORTALECIMIENTO ACTIVIDADES TURISTICAS COMUNITARIAS</t>
  </si>
  <si>
    <t>30.02.003.001.730204.000.15.01.000.99.99.99.99.001</t>
  </si>
  <si>
    <t>30.02.003.001.730205.001.15.01.000.99.99.99.99.001</t>
  </si>
  <si>
    <t>ESPECTACULOS CULTURALES, SOCIALES</t>
  </si>
  <si>
    <t>30.02.003.001.730249.001.15.01.000.99.99.99.99.001</t>
  </si>
  <si>
    <t>30.02.003.001.730505.000.15.01.000.99.99.99.99.001</t>
  </si>
  <si>
    <t>30.02.003.001.730603.001.15.01.000.99.99.99.99.001</t>
  </si>
  <si>
    <t>SERVICIO DE CAPACITACION(ARTESANOS COMUNITARIOS Y PRODUCT LOCALES</t>
  </si>
  <si>
    <t>30.02.003.001.730802.003.15.01.000.99.99.99.99.001</t>
  </si>
  <si>
    <t>VESTUARIO,LENCERIA Y PRENDAS DE PROTECCION(GASTRONOMIA PRODUCT,LO</t>
  </si>
  <si>
    <t>30.02.003.001.730806.000.15.01.000.99.99.99.99.001</t>
  </si>
  <si>
    <t>30.02.003.001.730807.000.15.01.000.99.99.99.99.001</t>
  </si>
  <si>
    <t>30.02.003.001.730811.001.15.01.000.99.99.99.99.001</t>
  </si>
  <si>
    <t>INSUMOS,BIENES,MATERIALES Y SUMINIST PARA CONSTRUCC (ENTREGA MATE</t>
  </si>
  <si>
    <t>30.02.003.001.730811.002.15.01.000.99.99.99.99.001</t>
  </si>
  <si>
    <t>INSUMOS,BIENES,MATERIALES Y SUMINISTROS CONSTRUCC (SENDEROS ECOLO</t>
  </si>
  <si>
    <t>30.02.003.001.730820.000.15.01.000.99.99.99.99.001</t>
  </si>
  <si>
    <t>30.02.003.001.730824.000.15.01.000.99.99.99.99.001</t>
  </si>
  <si>
    <t>004  OBRAS DE INFRAESTRUCTURA PRODUCTIVA</t>
  </si>
  <si>
    <t>001  CONSTRUCCION DE INFRAESTRUCTURAS PRODUCTIVAS EN LA PROVINCIA</t>
  </si>
  <si>
    <t>30.02.004.001.750109.000.15.01.000.99.99.99.99.001</t>
  </si>
  <si>
    <t>MEJORAMIENTO PLANTA DE PROCESAMIENTO DE CHOCOLATE DE LA PROVINCIA</t>
  </si>
  <si>
    <t>CONSTRUCCION DE DIEZ ESTABLOS EN AROSEMENA TOLA</t>
  </si>
  <si>
    <t>30.02.004.001.750109.002.15.07.000.99.99.99.99.001</t>
  </si>
  <si>
    <t>CONSTRUCC DEL CENTRO DE COMERCIALIZ PRODUCTOS DE LA ZONA PAPALLAC</t>
  </si>
  <si>
    <t>CONSTRUCC RECINTO FERIAL SAN FRCO DE BORJA,FASE I CANTON QUIJOS</t>
  </si>
  <si>
    <t>30.02.004.001.750109.004.15.07.000.99.99.99.99.001</t>
  </si>
  <si>
    <t>CONSTRUCCION MULTIFINALITARIO COMUNIDAD 9 DE JUNIO PARROQUIA COTUNDO</t>
  </si>
  <si>
    <t>30.02.004.001.750109.005.15.07.000.99.99.99.99.001</t>
  </si>
  <si>
    <t>CONSTRUCCION VESTIDOR Y SANITARIO EN LA COMUNIDAD DE PIMPILITO , TENA</t>
  </si>
  <si>
    <t>002 CONSTRUCCION PRODUCTIVAS AÑO 2016</t>
  </si>
  <si>
    <t>CONSTRUC INVERNADERO  EMPRENDIMIENTO NUEVA ESPERANZA, GONZALO DIAZ, EL CHACO</t>
  </si>
  <si>
    <t>30.02.004.001.750105.020.15.01.000.99.99.99.99.001</t>
  </si>
  <si>
    <t>005  CONVENIO DE TRANSFERENCIA ECONOMICA CON LOS GADS Y ENTIDADES PRIVADAS</t>
  </si>
  <si>
    <t>001  TRANSFERENCIAS ECONOMICAS CON LOS GADS DE LA PROVINCIA</t>
  </si>
  <si>
    <t>30.02.005.001.780102.001.15.01.000.99.99.99.99.001</t>
  </si>
  <si>
    <t>APORTE FORTALECIM ARTES Y CULTURA PROVINCIAL,CASA DE LA CULTURA D</t>
  </si>
  <si>
    <t>30.02.005.001.780104.006.15.01.000.99.99.99.99.001</t>
  </si>
  <si>
    <t>APORTE A GOBIERNOS AUTONOMOS DESCENTRALIZADOS DE LA PROVINCIA</t>
  </si>
  <si>
    <t>APORTE A GOBIERNOS AUTONOMOS PARROQ DESCENTRALIZADOS DE LA PROVINCIA</t>
  </si>
  <si>
    <t>30.02.005.001.780104.007.15.01.000.99.99.99.99.001</t>
  </si>
  <si>
    <t>APORTE A LAS FERIAS CANTONALES Y PARROQUIALES 2017</t>
  </si>
  <si>
    <t>30.02.005.001.780104.008.15.03.000.99.99.99.99.001</t>
  </si>
  <si>
    <t>APORTE AL GAD MUNICIPAL DE ARCHIDONA PARA EXPOFERIA ARCHIDONA</t>
  </si>
  <si>
    <t>30.02.005.001.780104.009.15.09.000.99.99.99.99.001</t>
  </si>
  <si>
    <t>APORTE AL GAD MUNICIPAL DE CJ AROSEMENA TOLA PARA EXPOFERIA DEL C</t>
  </si>
  <si>
    <t>30.02.005.001.780104.010.15.04.000.99.99.99.99.001</t>
  </si>
  <si>
    <t>APORTE AL GAD MUNICIPAL DE EL CHACO PARA EXPOFERIA CHACO 2017</t>
  </si>
  <si>
    <t>30.02.005.001.780104.012.15.03.000.99.99.99.99.001</t>
  </si>
  <si>
    <t>APORTE AL GAD PARROQUIAL SAN FRANCISCO BORJA PARA LA EXPOFERIA</t>
  </si>
  <si>
    <t>30.02.005.001.780104.013.15.01.000.99.99.99.99.001</t>
  </si>
  <si>
    <t>APORTE A LA PROMO DE LAS ARTES, CULT Y TRADI LOCALES (CARNAV 2017</t>
  </si>
  <si>
    <t>30.02.005.001.780104.014.15.03.000.99.99.99.99.001</t>
  </si>
  <si>
    <t>APORTE AL GAD PARROQ DE COTUNDO II EXPOFERIA PROVI GANADERA 2017</t>
  </si>
  <si>
    <t>30.02.005.001.780104.016.15.01.000.99.99.99.99.001</t>
  </si>
  <si>
    <t>APORTE AL GADP MUYUNA PARA PROYECTO INTEGRAC CSDT SAN JUAN DE MUYU</t>
  </si>
  <si>
    <t>30.02.005.002.780204.005.15.01.000.99.99.99.99.001</t>
  </si>
  <si>
    <t>APORTE AL GADP DE PUERTO NAPO, PARA EQUIPO DE RAFTING.</t>
  </si>
  <si>
    <t>30.02.005.002.780204.006.15.01.000.99.99.99.99.001</t>
  </si>
  <si>
    <t>APORTE AL GAD MUNICIPAL DE ARCHIDONA PARA INSATALAC , SISTEMA SEÑALIZAC TURISTICA</t>
  </si>
  <si>
    <t>30.02.005.002.780204.007.15.01.000.99.99.99.99.001</t>
  </si>
  <si>
    <t>APORTE A LA MANCOMUNIDAD DEL AGUA, CAPACITACION RAFTING Y KAYAK QUIJOS Y CHACO</t>
  </si>
  <si>
    <t>APORTE AL GADP DE GONZALO DIAZ DE PINERA PARA CONSTRUCC RECINTO FERIAL</t>
  </si>
  <si>
    <t>APORTE AL GADP PUERTO NAPO PARA MANTENIMIENTO CANCHA CUBIERTA CUYALOMA</t>
  </si>
  <si>
    <t>002  CONVENIO DE COOPERACION CON ENTIDADES PRIVADAS</t>
  </si>
  <si>
    <t>30.02.005.002.780204.000.15.01.000.99.99.99.99.001</t>
  </si>
  <si>
    <t>APORTE A LA ASOCIAC DE GANADEROS DE BORJA, VACUNACION FIEBRE AFTO</t>
  </si>
  <si>
    <t>30.02.005.002.780204.001.15.01.000.99.99.99.99.001</t>
  </si>
  <si>
    <t>APORTE A FUNDACION MAQUITA CUSHUNCHIC, CAPACITAC TEMAS TURISTICOS</t>
  </si>
  <si>
    <t>30.02.005.002.780204.002.15.01.000.99.99.99.99.001</t>
  </si>
  <si>
    <t>APORTE A FEDELBAN PROYECTO PROMOC PRACTICA DEPORTIVA 26 LIGAS</t>
  </si>
  <si>
    <t>30.02.005.002.780204.003.15.01.000.99.99.99.99.001</t>
  </si>
  <si>
    <t>APORTE A ASOCIAC PRODUCT CACAO FINO DE AROMA TSATSAYACU EN CJA TO</t>
  </si>
  <si>
    <t>006  RIEGO Y DRENAJE</t>
  </si>
  <si>
    <t>001  FORTALECIMIENTO INTEGRAL COMPETENCIA RIEGO Y DRENAJE</t>
  </si>
  <si>
    <t>30.02.006.001.730811.002.15.01.000.99.99.99.99.001</t>
  </si>
  <si>
    <t xml:space="preserve">INSUMOS,BIENES,MATERIALES Y SUMINISTROS CONSTRUCC </t>
  </si>
  <si>
    <t>30.02.006.001.840104.000.15.01.000.99.99.99.99.001</t>
  </si>
  <si>
    <t>30.02.006.001.840105.000.15.01.000.99.99.99.99.001</t>
  </si>
  <si>
    <t>DECIMO TERCER SUELDO ( C.S.O.)</t>
  </si>
  <si>
    <t>DECIMO CUARTO SUELDO ( C.S.O.)</t>
  </si>
  <si>
    <t>APORTE PATRONAL (C.S.O.)</t>
  </si>
  <si>
    <t>FONDO DE RESERVA ( C.S.O)</t>
  </si>
  <si>
    <t>40.02.003.001.730811.000.15.01.000.99.99.99.99.001</t>
  </si>
  <si>
    <t>INSUMOS, MATERIALES CONSTRUCC, ELECTR, PLOMERIA  Y CARPINTER ( ADQ ALCANTAR)</t>
  </si>
  <si>
    <t>INSUMOS, MATERIALES CONSTRUCC, ELECTR, PLOMERIA  Y CARPINTER  (ADM D,</t>
  </si>
  <si>
    <r>
      <t>CONSTRUCCION DEL PUENTE PEATONAL RIO YAGUANA SECTOR CASCABEL,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PARROQ STA ROSA</t>
    </r>
  </si>
  <si>
    <t>40.02.003.002.750501.009.15.01.000.99.99.99.99.001</t>
  </si>
  <si>
    <t>40.02.003.002.750501.010.15.01.000.99.99.99.99.001</t>
  </si>
  <si>
    <t>MANTENIMIENTO PUENTE SOBRE RIO JATUN YACU, SECTOR SANTA ROSA, TALAG</t>
  </si>
  <si>
    <t>40.02.003.003.780104.006.15.07.000.99.99.99.99.001</t>
  </si>
  <si>
    <t>40.02.003.003.780104.007.15.07.000.99.99.99.99.001</t>
  </si>
  <si>
    <t>APORTE AL GADP AHUANO PARA ADQUISICION DE MAQUINARIA</t>
  </si>
  <si>
    <t>CONTRATO COMPLEMENTARIO REPARCION TRES PUENTES Y UNA ALCANTARILLA -TENA.</t>
  </si>
  <si>
    <t>CONSTRUCC CENTRO ARTESANAL PARA  AMUKIR EN ARCHIDONA</t>
  </si>
  <si>
    <t>40.03.001.001.750107.024.15.01.000.99.99.99.99.001</t>
  </si>
  <si>
    <t>CONTRATO COMPLEM CONSTRUCC CANCHA SINTETICA VISTA HERMOSA , TENA</t>
  </si>
  <si>
    <t>40.03.001.001.750107.025.15.01.000.99.99.99.99.001</t>
  </si>
  <si>
    <t>ADECUACION CANCHA CUBIERTA  EN UEIB. VICENTE MAMALLACTA EN STO DOMINGO PARROQ SAN PABLO , ARCHIDONA</t>
  </si>
  <si>
    <t>CONTRAT COMPL  CONST TERMINAL  CARGA COOP EX NAPO, ARCHIDONA</t>
  </si>
  <si>
    <t>CONTRUCCION BATERIA SANITARIA UNIDAD EDUCATIVA MARIA INMACULADA DE ARCHIDONA</t>
  </si>
  <si>
    <t>40.03.001.001.750199.005.15.03.000.99.99.99.99.001</t>
  </si>
  <si>
    <t>40.03.001.003.780104.012.15.08.000.99.99.99.99.001</t>
  </si>
  <si>
    <t>APORTE AL GAD PARROQ SANTA ROSA CONSTRUCC CENTRO RECREATIVO II ETAPA</t>
  </si>
  <si>
    <t>APORTE AL GAD CHACO CONSTRUCCION DEL BULEVAR</t>
  </si>
  <si>
    <t>40.03.001.003.780104.013.15.08.000.99.99.99.99.001</t>
  </si>
  <si>
    <t>APORTE AL GADP PUERTO NAPO, REGENERACION DEL ACCESO A LA CABECERA PARROQ</t>
  </si>
  <si>
    <t>APORTE AL GADP PUERTO NAPO, FORTALEC  BIORUTA DEL AGUA  CONSTRUC INFRAESTR SANITAR</t>
  </si>
  <si>
    <t>40.03.001.006.730813.000.15.01.000.99.99.99.99.001</t>
  </si>
  <si>
    <t>50  OTROS INCLASIFICABLES</t>
  </si>
  <si>
    <t>1  SIN SUBPROGRAMA</t>
  </si>
  <si>
    <t>001  GASTOS FINANCIEROS</t>
  </si>
  <si>
    <t>INTERESES DE LA DEUDA PUBLICA INTERNA</t>
  </si>
  <si>
    <t>50.01.001.001.560201.000.15.01.000.99.99.99.99.001</t>
  </si>
  <si>
    <t>INTERES CREDITO BDE CONSTRUYENDO CAMINOS</t>
  </si>
  <si>
    <t>50.01.001.001.560201.001.15.01.000.99.99.99.99.001</t>
  </si>
  <si>
    <t>INTERES CREDITO BDE MEJORAMIENTO Y REHABILITC  VIA TENA PTO NAPO</t>
  </si>
  <si>
    <t>50.01.001.001.560201.002.15.01.000.99.99.99.99.001</t>
  </si>
  <si>
    <t>INTERES CREDITO BDE PARA ESTUDIOS 5 VIAS Y4 PUENTES EN LOS CANTON</t>
  </si>
  <si>
    <t>50.01.001.001.560201.003.15.01.000.99.99.99.99.001</t>
  </si>
  <si>
    <t>INTERES CREDITO BDE ASFALTO VIA COTUNDO Y PUENTE EN AROSEMENA TOL</t>
  </si>
  <si>
    <t>50.01.001.001.560201.004.15.01.000.99.99.99.99.001</t>
  </si>
  <si>
    <t>INTERES CREDITO BDE ESTUDIO DE 3 PUENTES Y 1 VIA EN CANTON TENA</t>
  </si>
  <si>
    <t>002  AMORTIZACION DE DEUDA PUBLICA INTERNA</t>
  </si>
  <si>
    <t>AMORTIZACION DEUDA INTERNA</t>
  </si>
  <si>
    <t>50.01.001.002.960201.000.15.01.000.99.99.99.99.001</t>
  </si>
  <si>
    <t>AMORTIZACION CREDITO REEMBOLSABLE BDE, PROYEC CONSTRUYEND CAMINOS</t>
  </si>
  <si>
    <t>50.01.001.002.960201.001.15.01.000.99.99.99.99.001</t>
  </si>
  <si>
    <t>AMORTIZAC CREDITO REEMBOL BDE, MEJORAM Y REHABIL TENA PUERTO NAPO</t>
  </si>
  <si>
    <t>50.01.001.002.960201.002.15.01.000.99.99.99.99.001</t>
  </si>
  <si>
    <t>AMORTIZACION CREDITO REEMBOL BDE, ESTUDIO DE 5 VIAS Y 4 PUENTES</t>
  </si>
  <si>
    <t>50.01.001.002.960201.003.15.01.000.99.99.99.99.001</t>
  </si>
  <si>
    <t>AMORTIZAC CREDITO REEMBOL BDE, ASFALTO COTUNDO, CANTON ARCHIDONA</t>
  </si>
  <si>
    <t>50.01.001.002.960201.004.15.01.000.99.99.99.99.001</t>
  </si>
  <si>
    <t>AMORTIZ CREDITO REEMBOL BDE, PUENTE SOBRE RIO ANZU EN CJ,A TOLA</t>
  </si>
  <si>
    <t>50.01.001.002.960201.005.15.01.000.99.99.99.99.001</t>
  </si>
  <si>
    <t>AMORTIZ CREDITO REEMBOL BDE, ESTUDIOS 3 PUENTES Y UNA VIA EN TENA</t>
  </si>
  <si>
    <t>003  PASIVO CIRCULANTE</t>
  </si>
  <si>
    <t>DEUDA FLOTANTE</t>
  </si>
  <si>
    <t>50.01.001.003.970101.000.15.01.000.99.99.99.99.001</t>
  </si>
  <si>
    <t>DE CUENTAS POR PAGAR</t>
  </si>
  <si>
    <t>50.01.001.003.970102.000.15.01.000.99.99.99.99.001</t>
  </si>
  <si>
    <t>DEPOSITOS DE TERCEROS</t>
  </si>
  <si>
    <t>FINANCIADO POR RIEGO Y DRENAJE</t>
  </si>
  <si>
    <t>FINANACIADO CON FONDO ANTERIOR ( ING PABLO)</t>
  </si>
  <si>
    <t xml:space="preserve"> CEDULA DE GASTO</t>
  </si>
  <si>
    <t>DE ENERO A DICIEMBRE DE 2017 - PROGRAMA 30</t>
  </si>
  <si>
    <t>30.01.001.001.710512.000.15.01.000.99.99.99.99.001</t>
  </si>
  <si>
    <t>30.01.001.001.710601.003.15.01.000.99.99.99.99.001</t>
  </si>
  <si>
    <t>30.01.001.001.710602.003.15.01.000.99.99.99.99.001</t>
  </si>
  <si>
    <t>30.01.002.002.730201.000.15.01.000.99.99.99.99.001</t>
  </si>
  <si>
    <t>TRANSPORTE DE PERSONAL</t>
  </si>
  <si>
    <t>30.01.002.008.731404.000.15.01.000.03.01.01.04.001</t>
  </si>
  <si>
    <t>011  FORTALECIMIENTO AGENDA MUJERES Y JOVENES KICHWAS NAPO</t>
  </si>
  <si>
    <t>30.01.002.011.730235.000.15.01.000.99.99.99.99.001</t>
  </si>
  <si>
    <t>30.01.002.011.730603.000.15.01.000.99.99.99.99.001</t>
  </si>
  <si>
    <t>30.01.002.011.730804.000.15.01.000.99.99.99.99.001</t>
  </si>
  <si>
    <t>30.01.002.011.730807.000.15.01.000.99.99.99.99.001</t>
  </si>
  <si>
    <t>012  FORTALECIMIENTO IDENTIDAD CULTURAL GRUPOS CULTURALES KICHWAS NAPO</t>
  </si>
  <si>
    <t>30.01.002.012.730802.000.15.01.000.99.99.99.99.001</t>
  </si>
  <si>
    <t>013  FOMENTO PRACTICA JUEGOS TRADICI, ANCESTRAL, AUTOCT POPULARES SP GADPN</t>
  </si>
  <si>
    <t>30.01.002.013.730205.002.15.01.000.99.99.99.99.001</t>
  </si>
  <si>
    <t>ESPECTACULOS CULTURALES, SOCIALES (FOMENTO JUEGOS TRADIC, ANCESTR</t>
  </si>
  <si>
    <t>30.01.006.003.730802.006.15.01.000.99.99.99.99.001</t>
  </si>
  <si>
    <t>VESTUARIO,LENCERIA Y PRENDAS DE PROT(RESTAURAC FORESTAL)</t>
  </si>
  <si>
    <t>30.01.006.003.730803.001.15.01.000.99.99.99.99.001</t>
  </si>
  <si>
    <t>COMBUSTIBLES Y LUBRICANTES (RESTAUR FORESTAL)</t>
  </si>
  <si>
    <t>30.01.006.003.730806.006.15.01.000.99.99.99.99.001</t>
  </si>
  <si>
    <t>HERRAMIENTAS (RESTAURACION FORESTAL)</t>
  </si>
  <si>
    <t>30.01.006.003.730813.001.15.01.000.99.99.99.99.001</t>
  </si>
  <si>
    <t>REPUESTOS Y ACCESORIOS RESTAURACION FORESTAL</t>
  </si>
  <si>
    <t>30.01.006.003.840106.000.15.01.000.99.99.99.99.001</t>
  </si>
  <si>
    <t>30.01.006.003.840107.001.15.01.000.99.99.99.99.001</t>
  </si>
  <si>
    <t>HERRAMIENTAS RESTAURACION FORESTAL</t>
  </si>
  <si>
    <t>30.02.002.001.730819.000.15.01.000.99.99.99.99.001</t>
  </si>
  <si>
    <t>30.02.002.001.731406.000.15.01.000.99.99.99.99.001</t>
  </si>
  <si>
    <t>30.02.002.001.840106.000.15.01.000.99.99.99.99.001</t>
  </si>
  <si>
    <t>30.02.002.002.730806.005.15.01.000.99.99.99.99.001</t>
  </si>
  <si>
    <t>HERRAMIENTAS (UE MILENIO SAN JOSE CHONTA P)</t>
  </si>
  <si>
    <t>30.02.002.002.730806.007.15.03.000.99.99.99.99.001</t>
  </si>
  <si>
    <t>HERRAMIENTAS ( ASOCIAC</t>
  </si>
  <si>
    <t>30.02.002.002.730811.006.15.09.000.99.99.99.99.001</t>
  </si>
  <si>
    <t>INSUMOS, MATERIALES CONSTRUCC ELECT PLOMER,CARPINT PARA ESTABLOS</t>
  </si>
  <si>
    <t>30.02.002.002.730819.002.15.01.000.99.99.99.99.001</t>
  </si>
  <si>
    <t>ADQUIS ACCESORIOS E INSUM QUIM Y ORG(UE SAN JOSE CHONTA P)</t>
  </si>
  <si>
    <t>30.02.002.002.731409.000.15.01.000.99.99.99.99.001</t>
  </si>
  <si>
    <t>30.02.002.002.731512.000.15.01.000.99.99.99.99.001</t>
  </si>
  <si>
    <t>30.02.003.001.731403.000.15.01.000.99.99.99.99.001</t>
  </si>
  <si>
    <t>30.02.003.001.731404.000.15.01.000.99.99.99.99.001</t>
  </si>
  <si>
    <t>30.02.004.001.750107.024.15.03.000.99.99.99.99.001</t>
  </si>
  <si>
    <t>CONSTRUCCION MULTIFINALITARIO COMUNID 9 DE JUNIO EN COTUNDO</t>
  </si>
  <si>
    <t>30.02.004.001.750107.025.15.01.000.99.99.99.99.001</t>
  </si>
  <si>
    <t>CONSTRUCCION BATERIA SANITARIA PARA ASOC SERVIC TURIS PIMPILITU</t>
  </si>
  <si>
    <t>30.02.004.001.750109.007.15.04.000.99.99.99.99.001</t>
  </si>
  <si>
    <t>CONSTRUCCION INVERNADERO EMPRENDIMIENTO NVA ESPERANZA GONZALO DIA</t>
  </si>
  <si>
    <t>30.02.004.001.750109.008.15.01.000.99.99.99.99.001</t>
  </si>
  <si>
    <t>CONSTRUC INVERNADERO EN ASOCIAC TUKUY TANDARISHA MIRASHUN</t>
  </si>
  <si>
    <t>30.02.004.001.750109.009.15.04.000.99.99.99.99.001</t>
  </si>
  <si>
    <t>CONSTRUCC INVERNADERO EN ESCUELA ESPECIAL DE EL CHACO</t>
  </si>
  <si>
    <t>30.02.004.001.750109.010.15.01.000.99.99.99.99.001</t>
  </si>
  <si>
    <t>CONSTRUCC INVERNADERO EN ESCUELA ESPECIAL MONSEÑOR MAX SPILLER TE</t>
  </si>
  <si>
    <t>APORTE AL GADP MUYUNA PARA PROYECTO INTEGRAC CSDT SAN JUAN D MUYU</t>
  </si>
  <si>
    <t>30.02.005.001.780104.017.15.01.000.99.99.99.99.001</t>
  </si>
  <si>
    <t>APORTE A GADS PARROQUIALES DE LA PROVINCIA</t>
  </si>
  <si>
    <t>30.02.005.001.780104.018.15.01.000.99.99.99.99.001</t>
  </si>
  <si>
    <t>APORTE AL GADP DE PUERTO NAPO, PARA EQUIPO RAFTING</t>
  </si>
  <si>
    <t>30.02.005.001.780104.019.15.03.000.99.99.99.99.001</t>
  </si>
  <si>
    <t>APORTE A GAD MUNICIPAL ARCHIDONA PARA INSTALAC SISTEMA SEÑALIZAC</t>
  </si>
  <si>
    <t>APORTE A GADP GONZALO DIAZ PINEDA CONSTRUC RECINTO FERIAL</t>
  </si>
  <si>
    <t>30.02.005.001.780104.022.15.07.000.99.99.99.99.001</t>
  </si>
  <si>
    <t>APORTE A MANCOMUNIDAD QUIJOS Y CHACO PARA CAPACITAC RAFTING Y KAY</t>
  </si>
  <si>
    <t>30.02.005.001.780104.028.15.07.000.99.99.99.99.001</t>
  </si>
  <si>
    <t>APORTE A GAD PARROQ COSANGA (TUBERC Y BRUCEL EN BOVINOS)</t>
  </si>
  <si>
    <t>30.02.005.001.780104.029.15.04.000.99.99.99.99.001</t>
  </si>
  <si>
    <t>APORTE A GAD MUNICIPAL EL CHACO (TUBERC Y BRUCEL EN BOVINOS)</t>
  </si>
  <si>
    <t>30.02.005.001.780104.030.15.07.000.99.99.99.99.001</t>
  </si>
  <si>
    <t>APORTE ASOC GANADERA BAEZA ASOAGAB(TUBERC Y BRUCEL EN BOVINOS)</t>
  </si>
  <si>
    <t>30.02.005.001.780104.031.15.04.000.99.99.99.99.001</t>
  </si>
  <si>
    <t>APORTE  A GAD PARROQ SANTA ROSA (TUBERC Y BRUCELOSIS EN BOVINOS)</t>
  </si>
  <si>
    <t>30.02.005.001.780104.032.15.04.000.99.99.99.99.001</t>
  </si>
  <si>
    <t>APORTE A GAD PARROQ DE LINARES (BRUCEL Y TUBERC EN BOVINOS)</t>
  </si>
  <si>
    <t>30.02.005.001.780104.038.15.07.000.99.99.99.99.001</t>
  </si>
  <si>
    <t>APORTE A GADP DE COSANGA PARA CONTEO NAVIDEÑO DE AVES COSANGA</t>
  </si>
  <si>
    <t>30.02.005.001.780104.039.15.04.000.99.99.99.99.001</t>
  </si>
  <si>
    <t>APORTE A GADM EL CHACO PARA FOMENTO AL DEPORTE DE RAFTING Y KAYAK</t>
  </si>
  <si>
    <t>006  FORTALECIMIENTO INTEGRAL DE LA COMPETENCIA DE RIEGO Y DRENAJE</t>
  </si>
  <si>
    <t>001  ADQUISICION DE BIENES Y SERVICIOS Y BIENES DE LARGA DURACION</t>
  </si>
  <si>
    <t>30.02.006.001.730504.000.15.01.000.99.99.99.99.001</t>
  </si>
  <si>
    <t>30.02.006.001.730811.000.15.01.000.99.99.99.99.001</t>
  </si>
  <si>
    <t>Elaborado por :</t>
  </si>
  <si>
    <t>RESUMEN DE CEDULA DE GASTOS</t>
  </si>
  <si>
    <t>DE ENERO A DICIEMBRE DE 2017 - PROGRAMA 20</t>
  </si>
  <si>
    <t>Comp Período</t>
  </si>
  <si>
    <t>Comp Acumulado</t>
  </si>
  <si>
    <t>Saldo Asig Dev</t>
  </si>
  <si>
    <t>20.01.001.001.710512.000.15.01.000.99.99.99.99.001</t>
  </si>
  <si>
    <t>20.01.002.001.730105.000.15.01.000.99.99.99.99.001</t>
  </si>
  <si>
    <t>20.01.002.001.730499.000.15.01.000.99.99.99.99.001</t>
  </si>
  <si>
    <t>20.01.002.001.730505.000.15.01.000.99.99.99.99.001</t>
  </si>
  <si>
    <t>20.01.002.001.730802.004.15.01.000.99.99.99.99.001</t>
  </si>
  <si>
    <t>20.01.002.001.730806.000.15.01.000.99.99.99.99.001</t>
  </si>
  <si>
    <t>20.01.002.001.730813.000.15.01.000.99.99.99.99.001</t>
  </si>
  <si>
    <t>20.01.002.001.730824.000.15.01.000.99.99.99.99.001</t>
  </si>
  <si>
    <t>20.01.002.001.731403.000.15.01.000.99.99.99.99.001</t>
  </si>
  <si>
    <t>20.01.002.001.731404.000.15.01.000.99.99.99.99.001</t>
  </si>
  <si>
    <t>20.01.002.001.731409.000.15.01.000.99.99.99.99.001</t>
  </si>
  <si>
    <t>20.01.002.001.750105.035.15.01.000.99.99.99.99.001</t>
  </si>
  <si>
    <t>CONSTRUC VALLA INFORMATIVA EN LA VIA PANGAYACU CAMPANA COCHA</t>
  </si>
  <si>
    <t>20.01.002.001.840106.000.15.01.000.99.99.99.99.001</t>
  </si>
  <si>
    <t>BIENES INMUEBLES Y SEMOVIENTES</t>
  </si>
  <si>
    <t>20.01.002.002.730204.000.15.01.000.99.99.99.99.001</t>
  </si>
  <si>
    <t>20.01.002.002.730425.000.15.01.000.99.99.99.99.001</t>
  </si>
  <si>
    <t>20.01.002.002.730504.000.15.01.000.99.99.99.99.001</t>
  </si>
  <si>
    <t>20.01.002.002.730805.000.15.01.000.99.99.99.99.001</t>
  </si>
  <si>
    <t>20.01.002.002.730807.000.15.01.000.99.99.99.99.001</t>
  </si>
  <si>
    <t>20.01.002.002.731404.000.15.01.000.99.99.99.99.001</t>
  </si>
  <si>
    <t>20.01.002.002.780204.004.15.01.000.99.99.99.99.001</t>
  </si>
  <si>
    <t>APORTE A LA ASOCIAC AGROARTESANAL KALLARY, CANTON TENA</t>
  </si>
  <si>
    <t>INSTALACION, MANTENIM Y REPARAC EDIFIC, LOCALES Y RESIDENCIAS DE</t>
  </si>
  <si>
    <t>20.01.004.001.770102.003.15.01.000.99.99.99.99.001</t>
  </si>
  <si>
    <t>TASAS GENERALES, IMPUESTOS, CONTRIBUCIONES, PERMISOS, LICENCIAS Y</t>
  </si>
  <si>
    <t>APORTE AL IASP SUMAK KAWSAY WASI PARA COLONIAS VACACIONALES</t>
  </si>
  <si>
    <t>APORTE AL IASP SUMAK KAWSAY WASI PROYECTO CHARITY ANNY WHERE</t>
  </si>
  <si>
    <t>002  PROMOCION E INCENTIVO A PRACTICAS DEPORTIVAS RECREATIV BARRIA Y PARROQUIALES DE LA PROVINCIA</t>
  </si>
  <si>
    <t>001  PROMOCION E INCENTIVO A PRACTICAS DEPORTIVAS Y RECREATIVOS BARRIAL Y PARROQ DE LA PROVINCIA</t>
  </si>
  <si>
    <t>20.02.002.001.780204.005.15.01.000.99.99.99.99.001</t>
  </si>
  <si>
    <t>APORTE A FEDELBAN PARA PROMOC E INCENTIV  PRACTIC DEPORT RECREATI</t>
  </si>
  <si>
    <t>ENERO A DICIEMBRE DE 2017 - PROGRAMA 10</t>
  </si>
  <si>
    <t>Devengado Acumulado</t>
  </si>
  <si>
    <t>Pago Período</t>
  </si>
  <si>
    <t>Pago Acumulado</t>
  </si>
  <si>
    <t>Saldo Compromiso</t>
  </si>
  <si>
    <t>Saldo por Devengar</t>
  </si>
  <si>
    <t>10.01.001.001.510203.001.15.01.000.99.99.99.99.001</t>
  </si>
  <si>
    <t>DECIMO TERCER SUELDO (C S O)</t>
  </si>
  <si>
    <t>10.01.001.001.510204.001.15.01.000.99.99.99.99.001</t>
  </si>
  <si>
    <t>DECIMO CUARTO SUELDO  (C S O)</t>
  </si>
  <si>
    <t>10.01.001.001.510601.001.15.01.000.99.99.99.99.001</t>
  </si>
  <si>
    <t>APORTE PATRONAL (C S O)</t>
  </si>
  <si>
    <t>10.01.001.001.510602.001.15.01.000.99.99.99.99.001</t>
  </si>
  <si>
    <t>FONDOS DE RESERVA ( C S O)</t>
  </si>
  <si>
    <t>PRESTACIONES</t>
  </si>
  <si>
    <t>10.02.001.001.570201.000.15.01.000.99.99.99.99.001</t>
  </si>
  <si>
    <t>10.02.001.001.730404.000.15.01.000.99.99.99.99.001</t>
  </si>
  <si>
    <t>10.02.001.002.840103.000.15.01.000.99.99.99.99.001</t>
  </si>
  <si>
    <t>10.03.001.002.530212.000.15.01.000.99.99.99.99.001</t>
  </si>
  <si>
    <t>INVESTIGACION PROFESIONALES Y ANALISIS DE LABORATORIO</t>
  </si>
  <si>
    <t>10.03.001.003.840104.000.15.01.000.99.99.99.99.001</t>
  </si>
  <si>
    <t>10.07.001.002.730605.008.15.01.000.99.99.99.99.001</t>
  </si>
  <si>
    <t>ESTUDIO DISEÑO ARQUITEC CENTRO COMERCIAL PRODUC AMAZONICO E INTER</t>
  </si>
  <si>
    <t>10.07.001.002.730605.009.15.01.000.99.99.99.99.001</t>
  </si>
  <si>
    <t>ESTUDIO DE SUELO VIAS IKIAM ALTO TENA, Y VIA CENTRO TALAG SERENA</t>
  </si>
  <si>
    <t>10.07.001.002.730605.010.15.01.000.99.99.99.99.001</t>
  </si>
  <si>
    <t>CONTRATO COMPLEM ESTUDIO Y DISEÑO PUENTE ESTERO COMUNID YANA RUMI</t>
  </si>
  <si>
    <t>10.07.002.001.730204.000.15.01.000.99.99.99.99.001</t>
  </si>
  <si>
    <t>EXPROPIACIONES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</si>
</sst>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5" fillId="0" borderId="1" xfId="0" applyFont="1" applyBorder="1" applyAlignment="1">
      <alignment wrapText="1"/>
    </xf>
    <xf numFmtId="0" fontId="0" fillId="6" borderId="1" xfId="0" applyFont="1" applyFill="1" applyBorder="1"/>
    <xf numFmtId="0" fontId="0" fillId="4" borderId="1" xfId="0" applyFill="1" applyBorder="1"/>
    <xf numFmtId="4" fontId="0" fillId="4" borderId="1" xfId="0" applyNumberFormat="1" applyFill="1" applyBorder="1"/>
    <xf numFmtId="0" fontId="0" fillId="7" borderId="1" xfId="0" applyFill="1" applyBorder="1"/>
    <xf numFmtId="4" fontId="0" fillId="7" borderId="1" xfId="0" applyNumberFormat="1" applyFill="1" applyBorder="1"/>
    <xf numFmtId="0" fontId="0" fillId="3" borderId="1" xfId="0" applyFill="1" applyBorder="1"/>
    <xf numFmtId="4" fontId="0" fillId="8" borderId="1" xfId="0" applyNumberFormat="1" applyFill="1" applyBorder="1"/>
    <xf numFmtId="4" fontId="0" fillId="3" borderId="1" xfId="0" applyNumberFormat="1" applyFill="1" applyBorder="1"/>
    <xf numFmtId="4" fontId="0" fillId="2" borderId="1" xfId="0" applyNumberFormat="1" applyFill="1" applyBorder="1"/>
    <xf numFmtId="164" fontId="0" fillId="0" borderId="0" xfId="0" applyNumberFormat="1"/>
    <xf numFmtId="0" fontId="0" fillId="0" borderId="2" xfId="0" applyBorder="1"/>
    <xf numFmtId="4" fontId="6" fillId="0" borderId="1" xfId="0" applyNumberFormat="1" applyFont="1" applyFill="1" applyBorder="1" applyAlignment="1">
      <alignment horizontal="centerContinuous" vertical="center"/>
    </xf>
    <xf numFmtId="4" fontId="6" fillId="0" borderId="1" xfId="1" applyNumberFormat="1" applyFont="1" applyFill="1" applyBorder="1" applyAlignment="1">
      <alignment horizontal="centerContinuous" vertical="center"/>
    </xf>
    <xf numFmtId="0" fontId="0" fillId="0" borderId="7" xfId="0" applyBorder="1" applyAlignment="1">
      <alignment wrapText="1"/>
    </xf>
    <xf numFmtId="0" fontId="3" fillId="0" borderId="7" xfId="0" applyFont="1" applyBorder="1"/>
    <xf numFmtId="4" fontId="6" fillId="0" borderId="1" xfId="0" applyNumberFormat="1" applyFont="1" applyFill="1" applyBorder="1" applyAlignment="1">
      <alignment horizontal="center" vertical="center"/>
    </xf>
    <xf numFmtId="0" fontId="0" fillId="0" borderId="9" xfId="0" applyBorder="1"/>
    <xf numFmtId="4" fontId="0" fillId="0" borderId="9" xfId="0" applyNumberFormat="1" applyBorder="1"/>
    <xf numFmtId="4" fontId="0" fillId="0" borderId="9" xfId="0" applyNumberFormat="1" applyFill="1" applyBorder="1"/>
    <xf numFmtId="0" fontId="0" fillId="0" borderId="10" xfId="0" applyBorder="1"/>
    <xf numFmtId="4" fontId="3" fillId="0" borderId="10" xfId="0" applyNumberFormat="1" applyFont="1" applyFill="1" applyBorder="1"/>
    <xf numFmtId="4" fontId="0" fillId="0" borderId="10" xfId="0" applyNumberFormat="1" applyBorder="1"/>
    <xf numFmtId="4" fontId="0" fillId="0" borderId="0" xfId="0" applyNumberFormat="1"/>
    <xf numFmtId="0" fontId="0" fillId="0" borderId="11" xfId="0" applyBorder="1"/>
    <xf numFmtId="4" fontId="0" fillId="0" borderId="11" xfId="0" applyNumberFormat="1" applyBorder="1"/>
    <xf numFmtId="4" fontId="0" fillId="0" borderId="11" xfId="0" applyNumberFormat="1" applyFill="1" applyBorder="1"/>
    <xf numFmtId="4" fontId="3" fillId="0" borderId="11" xfId="0" applyNumberFormat="1" applyFont="1" applyFill="1" applyBorder="1"/>
    <xf numFmtId="4" fontId="8" fillId="0" borderId="11" xfId="0" applyNumberFormat="1" applyFont="1" applyFill="1" applyBorder="1"/>
    <xf numFmtId="0" fontId="4" fillId="0" borderId="11" xfId="0" applyFont="1" applyFill="1" applyBorder="1"/>
    <xf numFmtId="4" fontId="4" fillId="0" borderId="11" xfId="0" applyNumberFormat="1" applyFont="1" applyFill="1" applyBorder="1"/>
    <xf numFmtId="4" fontId="0" fillId="3" borderId="11" xfId="0" applyNumberFormat="1" applyFill="1" applyBorder="1"/>
    <xf numFmtId="0" fontId="9" fillId="0" borderId="11" xfId="0" applyFont="1" applyFill="1" applyBorder="1"/>
    <xf numFmtId="2" fontId="0" fillId="0" borderId="11" xfId="0" applyNumberFormat="1" applyFill="1" applyBorder="1"/>
    <xf numFmtId="0" fontId="0" fillId="3" borderId="11" xfId="0" applyFill="1" applyBorder="1"/>
    <xf numFmtId="4" fontId="0" fillId="0" borderId="11" xfId="0" applyNumberFormat="1" applyFont="1" applyFill="1" applyBorder="1"/>
    <xf numFmtId="4" fontId="0" fillId="9" borderId="11" xfId="0" applyNumberFormat="1" applyFill="1" applyBorder="1"/>
    <xf numFmtId="0" fontId="0" fillId="0" borderId="11" xfId="0" applyFill="1" applyBorder="1"/>
    <xf numFmtId="0" fontId="0" fillId="9" borderId="11" xfId="0" applyFill="1" applyBorder="1"/>
    <xf numFmtId="0" fontId="3" fillId="10" borderId="11" xfId="0" applyFont="1" applyFill="1" applyBorder="1"/>
    <xf numFmtId="4" fontId="0" fillId="10" borderId="11" xfId="0" applyNumberFormat="1" applyFill="1" applyBorder="1"/>
    <xf numFmtId="4" fontId="3" fillId="0" borderId="0" xfId="0" applyNumberFormat="1" applyFont="1"/>
    <xf numFmtId="4" fontId="10" fillId="0" borderId="11" xfId="0" applyNumberFormat="1" applyFont="1" applyBorder="1"/>
    <xf numFmtId="4" fontId="2" fillId="0" borderId="11" xfId="0" applyNumberFormat="1" applyFont="1" applyBorder="1"/>
    <xf numFmtId="4" fontId="9" fillId="0" borderId="11" xfId="0" applyNumberFormat="1" applyFont="1" applyFill="1" applyBorder="1"/>
    <xf numFmtId="4" fontId="0" fillId="11" borderId="11" xfId="0" applyNumberFormat="1" applyFill="1" applyBorder="1"/>
    <xf numFmtId="4" fontId="4" fillId="11" borderId="11" xfId="0" applyNumberFormat="1" applyFont="1" applyFill="1" applyBorder="1"/>
    <xf numFmtId="4" fontId="0" fillId="12" borderId="11" xfId="0" applyNumberFormat="1" applyFill="1" applyBorder="1"/>
    <xf numFmtId="0" fontId="4" fillId="13" borderId="11" xfId="0" applyFont="1" applyFill="1" applyBorder="1"/>
    <xf numFmtId="0" fontId="0" fillId="5" borderId="11" xfId="0" applyFill="1" applyBorder="1"/>
    <xf numFmtId="4" fontId="0" fillId="5" borderId="11" xfId="0" applyNumberFormat="1" applyFill="1" applyBorder="1"/>
    <xf numFmtId="0" fontId="6" fillId="9" borderId="11" xfId="0" applyFont="1" applyFill="1" applyBorder="1"/>
    <xf numFmtId="4" fontId="6" fillId="9" borderId="11" xfId="0" applyNumberFormat="1" applyFont="1" applyFill="1" applyBorder="1"/>
    <xf numFmtId="0" fontId="9" fillId="9" borderId="11" xfId="0" applyFont="1" applyFill="1" applyBorder="1"/>
    <xf numFmtId="4" fontId="9" fillId="9" borderId="11" xfId="0" applyNumberFormat="1" applyFont="1" applyFill="1" applyBorder="1"/>
    <xf numFmtId="4" fontId="9" fillId="2" borderId="11" xfId="0" applyNumberFormat="1" applyFont="1" applyFill="1" applyBorder="1"/>
    <xf numFmtId="4" fontId="4" fillId="2" borderId="11" xfId="0" applyNumberFormat="1" applyFont="1" applyFill="1" applyBorder="1"/>
    <xf numFmtId="0" fontId="4" fillId="9" borderId="11" xfId="0" applyFont="1" applyFill="1" applyBorder="1"/>
    <xf numFmtId="4" fontId="4" fillId="9" borderId="11" xfId="0" applyNumberFormat="1" applyFont="1" applyFill="1" applyBorder="1"/>
    <xf numFmtId="4" fontId="0" fillId="0" borderId="11" xfId="0" applyNumberFormat="1" applyFont="1" applyBorder="1"/>
    <xf numFmtId="4" fontId="8" fillId="9" borderId="11" xfId="0" applyNumberFormat="1" applyFont="1" applyFill="1" applyBorder="1"/>
    <xf numFmtId="0" fontId="0" fillId="4" borderId="11" xfId="0" applyFill="1" applyBorder="1"/>
    <xf numFmtId="4" fontId="0" fillId="4" borderId="11" xfId="0" applyNumberFormat="1" applyFill="1" applyBorder="1"/>
    <xf numFmtId="0" fontId="0" fillId="0" borderId="0" xfId="0" applyFill="1"/>
    <xf numFmtId="4" fontId="3" fillId="0" borderId="11" xfId="0" applyNumberFormat="1" applyFont="1" applyBorder="1"/>
    <xf numFmtId="4" fontId="0" fillId="14" borderId="11" xfId="0" applyNumberFormat="1" applyFill="1" applyBorder="1"/>
    <xf numFmtId="0" fontId="0" fillId="15" borderId="11" xfId="0" applyFill="1" applyBorder="1"/>
    <xf numFmtId="4" fontId="0" fillId="15" borderId="11" xfId="0" applyNumberFormat="1" applyFill="1" applyBorder="1"/>
    <xf numFmtId="0" fontId="2" fillId="0" borderId="11" xfId="0" applyFont="1" applyFill="1" applyBorder="1"/>
    <xf numFmtId="0" fontId="11" fillId="0" borderId="11" xfId="0" applyFont="1" applyFill="1" applyBorder="1"/>
    <xf numFmtId="4" fontId="11" fillId="0" borderId="11" xfId="0" applyNumberFormat="1" applyFont="1" applyFill="1" applyBorder="1"/>
    <xf numFmtId="4" fontId="4" fillId="16" borderId="11" xfId="0" applyNumberFormat="1" applyFont="1" applyFill="1" applyBorder="1"/>
    <xf numFmtId="0" fontId="3" fillId="0" borderId="11" xfId="0" applyFont="1" applyBorder="1"/>
    <xf numFmtId="4" fontId="12" fillId="0" borderId="11" xfId="0" applyNumberFormat="1" applyFont="1" applyFill="1" applyBorder="1"/>
    <xf numFmtId="4" fontId="8" fillId="14" borderId="11" xfId="0" applyNumberFormat="1" applyFont="1" applyFill="1" applyBorder="1"/>
    <xf numFmtId="4" fontId="0" fillId="16" borderId="11" xfId="0" applyNumberFormat="1" applyFill="1" applyBorder="1"/>
    <xf numFmtId="0" fontId="0" fillId="13" borderId="11" xfId="0" applyFill="1" applyBorder="1"/>
    <xf numFmtId="0" fontId="0" fillId="11" borderId="11" xfId="0" applyFill="1" applyBorder="1"/>
    <xf numFmtId="0" fontId="0" fillId="0" borderId="12" xfId="0" applyBorder="1"/>
    <xf numFmtId="4" fontId="0" fillId="0" borderId="12" xfId="0" applyNumberFormat="1" applyBorder="1"/>
    <xf numFmtId="4" fontId="0" fillId="0" borderId="12" xfId="0" applyNumberFormat="1" applyFill="1" applyBorder="1"/>
    <xf numFmtId="4" fontId="8" fillId="0" borderId="12" xfId="0" applyNumberFormat="1" applyFont="1" applyFill="1" applyBorder="1"/>
    <xf numFmtId="0" fontId="0" fillId="0" borderId="4" xfId="0" applyBorder="1"/>
    <xf numFmtId="4" fontId="0" fillId="0" borderId="4" xfId="0" applyNumberFormat="1" applyBorder="1"/>
    <xf numFmtId="4" fontId="15" fillId="0" borderId="1" xfId="0" applyNumberFormat="1" applyFont="1" applyFill="1" applyBorder="1"/>
    <xf numFmtId="4" fontId="15" fillId="0" borderId="1" xfId="0" applyNumberFormat="1" applyFont="1" applyBorder="1"/>
    <xf numFmtId="4" fontId="16" fillId="0" borderId="5" xfId="0" applyNumberFormat="1" applyFont="1" applyFill="1" applyBorder="1"/>
    <xf numFmtId="4" fontId="0" fillId="16" borderId="0" xfId="0" applyNumberFormat="1" applyFill="1"/>
    <xf numFmtId="4" fontId="17" fillId="0" borderId="0" xfId="0" applyNumberFormat="1" applyFont="1"/>
    <xf numFmtId="4" fontId="0" fillId="0" borderId="0" xfId="0" applyNumberFormat="1" applyFill="1"/>
    <xf numFmtId="4" fontId="3" fillId="0" borderId="0" xfId="0" applyNumberFormat="1" applyFont="1" applyFill="1"/>
    <xf numFmtId="0" fontId="0" fillId="14" borderId="11" xfId="0" applyFill="1" applyBorder="1"/>
    <xf numFmtId="0" fontId="5" fillId="0" borderId="0" xfId="0" applyFont="1" applyAlignment="1">
      <alignment horizontal="center"/>
    </xf>
    <xf numFmtId="0" fontId="0" fillId="17" borderId="1" xfId="0" applyFont="1" applyFill="1" applyBorder="1"/>
    <xf numFmtId="0" fontId="0" fillId="18" borderId="1" xfId="0" applyFill="1" applyBorder="1"/>
    <xf numFmtId="0" fontId="0" fillId="9" borderId="1" xfId="0" applyFill="1" applyBorder="1"/>
    <xf numFmtId="4" fontId="0" fillId="9" borderId="1" xfId="0" applyNumberFormat="1" applyFill="1" applyBorder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209520</xdr:colOff>
      <xdr:row>0</xdr:row>
      <xdr:rowOff>162000</xdr:rowOff>
    </xdr:from>
    <xdr:to>
      <xdr:col>0</xdr:col>
      <xdr:colOff>609315</xdr:colOff>
      <xdr:row>3</xdr:row>
      <xdr:rowOff>86400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209520" y="162000"/>
          <a:ext cx="637920" cy="4959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162000</xdr:colOff>
      <xdr:row>0</xdr:row>
      <xdr:rowOff>114480</xdr:rowOff>
    </xdr:from>
    <xdr:to>
      <xdr:col>0</xdr:col>
      <xdr:colOff>609420</xdr:colOff>
      <xdr:row>2</xdr:row>
      <xdr:rowOff>114480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162000" y="114480"/>
          <a:ext cx="637920" cy="381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142920</xdr:colOff>
      <xdr:row>0</xdr:row>
      <xdr:rowOff>76320</xdr:rowOff>
    </xdr:from>
    <xdr:to>
      <xdr:col>0</xdr:col>
      <xdr:colOff>609390</xdr:colOff>
      <xdr:row>2</xdr:row>
      <xdr:rowOff>123840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142920" y="76320"/>
          <a:ext cx="637920" cy="428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162000</xdr:colOff>
      <xdr:row>0</xdr:row>
      <xdr:rowOff>95400</xdr:rowOff>
    </xdr:from>
    <xdr:to>
      <xdr:col>0</xdr:col>
      <xdr:colOff>609420</xdr:colOff>
      <xdr:row>2</xdr:row>
      <xdr:rowOff>95400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162000" y="95400"/>
          <a:ext cx="637920" cy="381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7"/>
  <sheetViews>
    <sheetView topLeftCell="A174" workbookViewId="0">
      <selection activeCell="B183" sqref="B183"/>
    </sheetView>
  </sheetViews>
  <sheetFormatPr baseColWidth="10" defaultColWidth="9.140625" defaultRowHeight="15" x14ac:dyDescent="0.25"/>
  <cols>
    <col min="1" max="1" width="45.140625" customWidth="1"/>
    <col min="2" max="2" width="72" customWidth="1"/>
    <col min="3" max="3" width="13" hidden="1" customWidth="1"/>
    <col min="4" max="4" width="12.85546875" customWidth="1"/>
    <col min="5" max="5" width="12.7109375" customWidth="1"/>
    <col min="6" max="6" width="14.28515625" customWidth="1"/>
    <col min="7" max="1025" width="10.7109375" customWidth="1"/>
  </cols>
  <sheetData>
    <row r="2" spans="1:6" x14ac:dyDescent="0.25">
      <c r="A2" s="100" t="s">
        <v>32</v>
      </c>
      <c r="B2" s="100"/>
      <c r="C2" s="100"/>
      <c r="D2" s="100"/>
      <c r="E2" s="100"/>
    </row>
    <row r="3" spans="1:6" x14ac:dyDescent="0.25">
      <c r="A3" s="100" t="s">
        <v>33</v>
      </c>
      <c r="B3" s="100"/>
      <c r="C3" s="100"/>
      <c r="D3" s="100"/>
      <c r="E3" s="100"/>
    </row>
    <row r="4" spans="1:6" x14ac:dyDescent="0.25">
      <c r="A4" s="100" t="s">
        <v>0</v>
      </c>
      <c r="B4" s="100"/>
      <c r="C4" s="100"/>
      <c r="D4" s="100"/>
      <c r="E4" s="100"/>
    </row>
    <row r="5" spans="1:6" ht="30" x14ac:dyDescent="0.25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39</v>
      </c>
    </row>
    <row r="6" spans="1:6" x14ac:dyDescent="0.25">
      <c r="A6" s="1"/>
      <c r="B6" s="4" t="s">
        <v>40</v>
      </c>
      <c r="C6" s="2">
        <v>19432337.309999999</v>
      </c>
      <c r="D6" s="2">
        <v>2469231.6</v>
      </c>
      <c r="E6" s="2">
        <v>21901568.91</v>
      </c>
      <c r="F6" s="2">
        <v>15106878.91</v>
      </c>
    </row>
    <row r="7" spans="1:6" x14ac:dyDescent="0.25">
      <c r="A7" s="1"/>
      <c r="B7" s="1" t="s">
        <v>41</v>
      </c>
      <c r="C7" s="2">
        <v>416012.48</v>
      </c>
      <c r="D7" s="2">
        <v>-390227.08</v>
      </c>
      <c r="E7" s="2">
        <v>25785.4</v>
      </c>
      <c r="F7" s="2">
        <v>23601.53</v>
      </c>
    </row>
    <row r="8" spans="1:6" x14ac:dyDescent="0.25">
      <c r="A8" s="1"/>
      <c r="B8" s="1" t="s">
        <v>42</v>
      </c>
      <c r="C8" s="2">
        <v>416012.48</v>
      </c>
      <c r="D8" s="2">
        <v>-390227.08</v>
      </c>
      <c r="E8" s="2">
        <v>25785.4</v>
      </c>
      <c r="F8" s="2">
        <v>23601.53</v>
      </c>
    </row>
    <row r="9" spans="1:6" x14ac:dyDescent="0.25">
      <c r="A9" s="1"/>
      <c r="B9" s="1" t="s">
        <v>43</v>
      </c>
      <c r="C9" s="2">
        <v>416012.48</v>
      </c>
      <c r="D9" s="2">
        <v>-390227.08</v>
      </c>
      <c r="E9" s="2">
        <v>25785.4</v>
      </c>
      <c r="F9" s="2">
        <v>23601.53</v>
      </c>
    </row>
    <row r="10" spans="1:6" x14ac:dyDescent="0.25">
      <c r="A10" s="1">
        <v>7504</v>
      </c>
      <c r="B10" s="1" t="s">
        <v>44</v>
      </c>
      <c r="C10" s="2">
        <v>293387.78999999998</v>
      </c>
      <c r="D10" s="2">
        <v>-276558.08000000002</v>
      </c>
      <c r="E10" s="2">
        <v>16829.71</v>
      </c>
      <c r="F10" s="2">
        <v>14726.8</v>
      </c>
    </row>
    <row r="11" spans="1:6" x14ac:dyDescent="0.25">
      <c r="A11" s="1" t="s">
        <v>45</v>
      </c>
      <c r="B11" s="1" t="s">
        <v>46</v>
      </c>
      <c r="C11" s="2">
        <v>13891.69</v>
      </c>
      <c r="D11" s="2">
        <v>2938</v>
      </c>
      <c r="E11" s="2">
        <v>16829.689999999999</v>
      </c>
      <c r="F11" s="2">
        <v>14726.8</v>
      </c>
    </row>
    <row r="12" spans="1:6" x14ac:dyDescent="0.25">
      <c r="A12" s="1" t="s">
        <v>47</v>
      </c>
      <c r="B12" s="1" t="s">
        <v>48</v>
      </c>
      <c r="C12" s="2">
        <v>279496.09999999998</v>
      </c>
      <c r="D12" s="2">
        <v>-279496.08</v>
      </c>
      <c r="E12" s="2">
        <v>0.02</v>
      </c>
      <c r="F12" s="1">
        <v>0</v>
      </c>
    </row>
    <row r="13" spans="1:6" x14ac:dyDescent="0.25">
      <c r="A13" s="1">
        <v>7505</v>
      </c>
      <c r="B13" s="1" t="s">
        <v>49</v>
      </c>
      <c r="C13" s="2">
        <v>122624.69</v>
      </c>
      <c r="D13" s="2">
        <v>-113669</v>
      </c>
      <c r="E13" s="2">
        <v>8955.69</v>
      </c>
      <c r="F13" s="2">
        <v>8874.73</v>
      </c>
    </row>
    <row r="14" spans="1:6" x14ac:dyDescent="0.25">
      <c r="A14" s="1" t="s">
        <v>50</v>
      </c>
      <c r="B14" s="1" t="s">
        <v>51</v>
      </c>
      <c r="C14" s="2">
        <v>45000</v>
      </c>
      <c r="D14" s="2">
        <v>-38669</v>
      </c>
      <c r="E14" s="2">
        <v>6331</v>
      </c>
      <c r="F14" s="2">
        <v>6250.04</v>
      </c>
    </row>
    <row r="15" spans="1:6" x14ac:dyDescent="0.25">
      <c r="A15" s="1" t="s">
        <v>52</v>
      </c>
      <c r="B15" s="1" t="s">
        <v>53</v>
      </c>
      <c r="C15" s="2">
        <v>45000</v>
      </c>
      <c r="D15" s="2">
        <v>-45000</v>
      </c>
      <c r="E15" s="2">
        <v>0</v>
      </c>
      <c r="F15" s="1">
        <v>0</v>
      </c>
    </row>
    <row r="16" spans="1:6" x14ac:dyDescent="0.25">
      <c r="A16" s="1" t="s">
        <v>54</v>
      </c>
      <c r="B16" s="1" t="s">
        <v>55</v>
      </c>
      <c r="C16" s="2">
        <v>30000</v>
      </c>
      <c r="D16" s="2">
        <v>-30000</v>
      </c>
      <c r="E16" s="1">
        <v>0</v>
      </c>
      <c r="F16" s="1">
        <v>0</v>
      </c>
    </row>
    <row r="17" spans="1:6" x14ac:dyDescent="0.25">
      <c r="A17" s="1" t="s">
        <v>56</v>
      </c>
      <c r="B17" s="1" t="s">
        <v>57</v>
      </c>
      <c r="C17" s="2">
        <v>2624.69</v>
      </c>
      <c r="D17" s="1">
        <v>0</v>
      </c>
      <c r="E17" s="2">
        <v>2624.69</v>
      </c>
      <c r="F17" s="2">
        <v>2624.69</v>
      </c>
    </row>
    <row r="18" spans="1:6" x14ac:dyDescent="0.25">
      <c r="A18" s="1"/>
      <c r="B18" s="4" t="s">
        <v>58</v>
      </c>
      <c r="C18" s="2">
        <v>5244744.91</v>
      </c>
      <c r="D18" s="2">
        <v>299455.59000000003</v>
      </c>
      <c r="E18" s="2">
        <v>5544200.5</v>
      </c>
      <c r="F18" s="2">
        <v>4654069.47</v>
      </c>
    </row>
    <row r="19" spans="1:6" x14ac:dyDescent="0.25">
      <c r="A19" s="1"/>
      <c r="B19" s="1" t="s">
        <v>42</v>
      </c>
      <c r="C19" s="2">
        <v>5244744.91</v>
      </c>
      <c r="D19" s="2">
        <v>299455.59000000003</v>
      </c>
      <c r="E19" s="2">
        <v>5544200.5</v>
      </c>
      <c r="F19" s="2">
        <v>4654069.47</v>
      </c>
    </row>
    <row r="20" spans="1:6" x14ac:dyDescent="0.25">
      <c r="A20" s="1"/>
      <c r="B20" s="1" t="s">
        <v>59</v>
      </c>
      <c r="C20" s="2">
        <v>3049610.69</v>
      </c>
      <c r="D20" s="2">
        <v>-169015.42</v>
      </c>
      <c r="E20" s="2">
        <v>2880595.27</v>
      </c>
      <c r="F20" s="2">
        <v>2775077.78</v>
      </c>
    </row>
    <row r="21" spans="1:6" x14ac:dyDescent="0.25">
      <c r="A21" s="1">
        <v>7101</v>
      </c>
      <c r="B21" s="1" t="s">
        <v>60</v>
      </c>
      <c r="C21" s="2">
        <v>2158469.04</v>
      </c>
      <c r="D21" s="2">
        <v>-177288.28</v>
      </c>
      <c r="E21" s="2">
        <v>1981180.76</v>
      </c>
      <c r="F21" s="2">
        <v>1934509.78</v>
      </c>
    </row>
    <row r="22" spans="1:6" x14ac:dyDescent="0.25">
      <c r="A22" s="1" t="s">
        <v>61</v>
      </c>
      <c r="B22" s="1" t="s">
        <v>62</v>
      </c>
      <c r="C22" s="2">
        <v>131195.76</v>
      </c>
      <c r="D22" s="2">
        <v>-2288.2800000000002</v>
      </c>
      <c r="E22" s="2">
        <v>128907.48</v>
      </c>
      <c r="F22" s="2">
        <v>128899</v>
      </c>
    </row>
    <row r="23" spans="1:6" x14ac:dyDescent="0.25">
      <c r="A23" s="1" t="s">
        <v>63</v>
      </c>
      <c r="B23" s="1" t="s">
        <v>64</v>
      </c>
      <c r="C23" s="2">
        <v>2027273.28</v>
      </c>
      <c r="D23" s="2">
        <v>-175000</v>
      </c>
      <c r="E23" s="2">
        <v>1852273.28</v>
      </c>
      <c r="F23" s="2">
        <v>1805610.78</v>
      </c>
    </row>
    <row r="24" spans="1:6" x14ac:dyDescent="0.25">
      <c r="A24" s="1">
        <v>7102</v>
      </c>
      <c r="B24" s="1" t="s">
        <v>65</v>
      </c>
      <c r="C24" s="2">
        <v>306738.03000000003</v>
      </c>
      <c r="D24" s="2">
        <v>-17428.48</v>
      </c>
      <c r="E24" s="2">
        <v>289309.55</v>
      </c>
      <c r="F24" s="2">
        <v>261515.73</v>
      </c>
    </row>
    <row r="25" spans="1:6" x14ac:dyDescent="0.25">
      <c r="A25" s="1" t="s">
        <v>66</v>
      </c>
      <c r="B25" s="1" t="s">
        <v>67</v>
      </c>
      <c r="C25" s="2">
        <v>17117.98</v>
      </c>
      <c r="D25" s="1">
        <v>0</v>
      </c>
      <c r="E25" s="2">
        <v>17117.98</v>
      </c>
      <c r="F25" s="2">
        <v>14207.01</v>
      </c>
    </row>
    <row r="26" spans="1:6" x14ac:dyDescent="0.25">
      <c r="A26" s="1" t="s">
        <v>68</v>
      </c>
      <c r="B26" s="1" t="s">
        <v>69</v>
      </c>
      <c r="C26" s="2">
        <v>170182.54</v>
      </c>
      <c r="D26" s="1">
        <v>0</v>
      </c>
      <c r="E26" s="2">
        <v>170182.54</v>
      </c>
      <c r="F26" s="2">
        <v>154511.46</v>
      </c>
    </row>
    <row r="27" spans="1:6" x14ac:dyDescent="0.25">
      <c r="A27" s="1" t="s">
        <v>70</v>
      </c>
      <c r="B27" s="1" t="s">
        <v>71</v>
      </c>
      <c r="C27" s="1">
        <v>0</v>
      </c>
      <c r="D27" s="2">
        <v>4195.5200000000004</v>
      </c>
      <c r="E27" s="2">
        <v>4195.5200000000004</v>
      </c>
      <c r="F27" s="2">
        <v>4195.2</v>
      </c>
    </row>
    <row r="28" spans="1:6" x14ac:dyDescent="0.25">
      <c r="A28" s="1" t="s">
        <v>72</v>
      </c>
      <c r="B28" s="1" t="s">
        <v>73</v>
      </c>
      <c r="C28" s="2">
        <v>14000.01</v>
      </c>
      <c r="D28" s="1">
        <v>0</v>
      </c>
      <c r="E28" s="2">
        <v>14000.01</v>
      </c>
      <c r="F28" s="2">
        <v>13858.84</v>
      </c>
    </row>
    <row r="29" spans="1:6" x14ac:dyDescent="0.25">
      <c r="A29" s="1" t="s">
        <v>74</v>
      </c>
      <c r="B29" s="1" t="s">
        <v>75</v>
      </c>
      <c r="C29" s="2">
        <v>80437.5</v>
      </c>
      <c r="D29" s="1">
        <v>0</v>
      </c>
      <c r="E29" s="2">
        <v>80437.5</v>
      </c>
      <c r="F29" s="2">
        <v>71555.22</v>
      </c>
    </row>
    <row r="30" spans="1:6" x14ac:dyDescent="0.25">
      <c r="A30" s="1" t="s">
        <v>76</v>
      </c>
      <c r="B30" s="1" t="s">
        <v>77</v>
      </c>
      <c r="C30" s="1">
        <v>0</v>
      </c>
      <c r="D30" s="2">
        <v>3376</v>
      </c>
      <c r="E30" s="2">
        <v>3376</v>
      </c>
      <c r="F30" s="2">
        <v>3188</v>
      </c>
    </row>
    <row r="31" spans="1:6" x14ac:dyDescent="0.25">
      <c r="A31" s="1" t="s">
        <v>78</v>
      </c>
      <c r="B31" s="1" t="s">
        <v>79</v>
      </c>
      <c r="C31" s="2">
        <v>25000</v>
      </c>
      <c r="D31" s="2">
        <v>-25000</v>
      </c>
      <c r="E31" s="1">
        <v>0</v>
      </c>
      <c r="F31" s="1">
        <v>0</v>
      </c>
    </row>
    <row r="32" spans="1:6" x14ac:dyDescent="0.25">
      <c r="A32" s="1">
        <v>7105</v>
      </c>
      <c r="B32" s="1" t="s">
        <v>80</v>
      </c>
      <c r="C32" s="2">
        <v>69237.179999999993</v>
      </c>
      <c r="D32" s="2">
        <v>71386.2</v>
      </c>
      <c r="E32" s="2">
        <v>140623.38</v>
      </c>
      <c r="F32" s="2">
        <v>131757.97</v>
      </c>
    </row>
    <row r="33" spans="1:6" x14ac:dyDescent="0.25">
      <c r="A33" s="1" t="s">
        <v>81</v>
      </c>
      <c r="B33" s="1" t="s">
        <v>82</v>
      </c>
      <c r="C33" s="2">
        <v>1000</v>
      </c>
      <c r="D33" s="2">
        <v>11049</v>
      </c>
      <c r="E33" s="2">
        <v>12049</v>
      </c>
      <c r="F33" s="2">
        <v>5539.77</v>
      </c>
    </row>
    <row r="34" spans="1:6" x14ac:dyDescent="0.25">
      <c r="A34" s="1" t="s">
        <v>83</v>
      </c>
      <c r="B34" s="1" t="s">
        <v>84</v>
      </c>
      <c r="C34" s="2">
        <v>65737.179999999993</v>
      </c>
      <c r="D34" s="2">
        <v>60337.2</v>
      </c>
      <c r="E34" s="2">
        <v>126074.38</v>
      </c>
      <c r="F34" s="2">
        <v>125532.86</v>
      </c>
    </row>
    <row r="35" spans="1:6" x14ac:dyDescent="0.25">
      <c r="A35" s="1" t="s">
        <v>85</v>
      </c>
      <c r="B35" s="1" t="s">
        <v>86</v>
      </c>
      <c r="C35" s="2">
        <v>2500</v>
      </c>
      <c r="D35" s="1">
        <v>0</v>
      </c>
      <c r="E35" s="2">
        <v>2500</v>
      </c>
      <c r="F35" s="1">
        <v>685.34</v>
      </c>
    </row>
    <row r="36" spans="1:6" x14ac:dyDescent="0.25">
      <c r="A36" s="1">
        <v>7106</v>
      </c>
      <c r="B36" s="1" t="s">
        <v>87</v>
      </c>
      <c r="C36" s="2">
        <v>467478.33</v>
      </c>
      <c r="D36" s="2">
        <v>-41890.379999999997</v>
      </c>
      <c r="E36" s="2">
        <v>425587.95</v>
      </c>
      <c r="F36" s="2">
        <v>412850.66</v>
      </c>
    </row>
    <row r="37" spans="1:6" x14ac:dyDescent="0.25">
      <c r="A37" s="1" t="s">
        <v>88</v>
      </c>
      <c r="B37" s="1" t="s">
        <v>89</v>
      </c>
      <c r="C37" s="2">
        <v>21204.84</v>
      </c>
      <c r="D37" s="1">
        <v>217.46</v>
      </c>
      <c r="E37" s="2">
        <v>21422.3</v>
      </c>
      <c r="F37" s="2">
        <v>21422.3</v>
      </c>
    </row>
    <row r="38" spans="1:6" x14ac:dyDescent="0.25">
      <c r="A38" s="1" t="s">
        <v>90</v>
      </c>
      <c r="B38" s="1" t="s">
        <v>91</v>
      </c>
      <c r="C38" s="2">
        <v>248051.58</v>
      </c>
      <c r="D38" s="2">
        <v>-20000</v>
      </c>
      <c r="E38" s="2">
        <v>228051.58</v>
      </c>
      <c r="F38" s="2">
        <v>221929.05</v>
      </c>
    </row>
    <row r="39" spans="1:6" x14ac:dyDescent="0.25">
      <c r="A39" s="1" t="s">
        <v>92</v>
      </c>
      <c r="B39" s="1" t="s">
        <v>93</v>
      </c>
      <c r="C39" s="1">
        <v>0</v>
      </c>
      <c r="D39" s="2">
        <v>5864.26</v>
      </c>
      <c r="E39" s="2">
        <v>5864.26</v>
      </c>
      <c r="F39" s="2">
        <v>5483.57</v>
      </c>
    </row>
    <row r="40" spans="1:6" x14ac:dyDescent="0.25">
      <c r="A40" s="1" t="s">
        <v>94</v>
      </c>
      <c r="B40" s="1" t="s">
        <v>95</v>
      </c>
      <c r="C40" s="2">
        <v>14432.98</v>
      </c>
      <c r="D40" s="1">
        <v>0</v>
      </c>
      <c r="E40" s="2">
        <v>14432.98</v>
      </c>
      <c r="F40" s="2">
        <v>14432.2</v>
      </c>
    </row>
    <row r="41" spans="1:6" x14ac:dyDescent="0.25">
      <c r="A41" s="1" t="s">
        <v>96</v>
      </c>
      <c r="B41" s="1" t="s">
        <v>97</v>
      </c>
      <c r="C41" s="2">
        <v>183788.93</v>
      </c>
      <c r="D41" s="2">
        <v>-35000</v>
      </c>
      <c r="E41" s="2">
        <v>148788.93</v>
      </c>
      <c r="F41" s="2">
        <v>148388.85</v>
      </c>
    </row>
    <row r="42" spans="1:6" x14ac:dyDescent="0.25">
      <c r="A42" s="1" t="s">
        <v>98</v>
      </c>
      <c r="B42" s="1" t="s">
        <v>99</v>
      </c>
      <c r="C42" s="1">
        <v>0</v>
      </c>
      <c r="D42" s="2">
        <v>4027.9</v>
      </c>
      <c r="E42" s="2">
        <v>4027.9</v>
      </c>
      <c r="F42" s="2">
        <v>1194.69</v>
      </c>
    </row>
    <row r="43" spans="1:6" x14ac:dyDescent="0.25">
      <c r="A43" s="1" t="s">
        <v>100</v>
      </c>
      <c r="B43" s="1" t="s">
        <v>101</v>
      </c>
      <c r="C43" s="1">
        <v>0</v>
      </c>
      <c r="D43" s="2">
        <v>3000</v>
      </c>
      <c r="E43" s="2">
        <v>3000</v>
      </c>
      <c r="F43" s="1">
        <v>0</v>
      </c>
    </row>
    <row r="44" spans="1:6" x14ac:dyDescent="0.25">
      <c r="A44" s="1">
        <v>7107</v>
      </c>
      <c r="B44" s="1" t="s">
        <v>102</v>
      </c>
      <c r="C44" s="2">
        <v>7688.11</v>
      </c>
      <c r="D44" s="2">
        <v>36195.519999999997</v>
      </c>
      <c r="E44" s="2">
        <v>43883.63</v>
      </c>
      <c r="F44" s="2">
        <v>34443.64</v>
      </c>
    </row>
    <row r="45" spans="1:6" x14ac:dyDescent="0.25">
      <c r="A45" s="1" t="s">
        <v>103</v>
      </c>
      <c r="B45" s="1" t="s">
        <v>104</v>
      </c>
      <c r="C45" s="2">
        <v>7688.11</v>
      </c>
      <c r="D45" s="2">
        <v>4195.5200000000004</v>
      </c>
      <c r="E45" s="2">
        <v>11883.63</v>
      </c>
      <c r="F45" s="2">
        <v>4919.72</v>
      </c>
    </row>
    <row r="46" spans="1:6" x14ac:dyDescent="0.25">
      <c r="A46" s="1" t="s">
        <v>105</v>
      </c>
      <c r="B46" s="1" t="s">
        <v>106</v>
      </c>
      <c r="C46" s="1">
        <v>0</v>
      </c>
      <c r="D46" s="2">
        <v>32000</v>
      </c>
      <c r="E46" s="2">
        <v>32000</v>
      </c>
      <c r="F46" s="2">
        <v>29523.919999999998</v>
      </c>
    </row>
    <row r="47" spans="1:6" x14ac:dyDescent="0.25">
      <c r="A47" s="1">
        <v>7199</v>
      </c>
      <c r="B47" s="1" t="s">
        <v>107</v>
      </c>
      <c r="C47" s="2">
        <v>40000</v>
      </c>
      <c r="D47" s="2">
        <v>-39990</v>
      </c>
      <c r="E47" s="1">
        <v>10</v>
      </c>
      <c r="F47" s="1">
        <v>0</v>
      </c>
    </row>
    <row r="48" spans="1:6" x14ac:dyDescent="0.25">
      <c r="A48" s="1" t="s">
        <v>108</v>
      </c>
      <c r="B48" s="1" t="s">
        <v>109</v>
      </c>
      <c r="C48" s="2">
        <v>40000</v>
      </c>
      <c r="D48" s="2">
        <v>-39990</v>
      </c>
      <c r="E48" s="1">
        <v>10</v>
      </c>
      <c r="F48" s="1">
        <v>0</v>
      </c>
    </row>
    <row r="49" spans="1:6" x14ac:dyDescent="0.25">
      <c r="A49" s="1"/>
      <c r="B49" s="1" t="s">
        <v>110</v>
      </c>
      <c r="C49" s="2">
        <v>1568134.22</v>
      </c>
      <c r="D49" s="2">
        <v>741597.01</v>
      </c>
      <c r="E49" s="2">
        <v>2309731.23</v>
      </c>
      <c r="F49" s="2">
        <v>1590131.13</v>
      </c>
    </row>
    <row r="50" spans="1:6" x14ac:dyDescent="0.25">
      <c r="A50" s="1">
        <v>7302</v>
      </c>
      <c r="B50" s="1" t="s">
        <v>111</v>
      </c>
      <c r="C50" s="2">
        <v>16500</v>
      </c>
      <c r="D50" s="2">
        <v>-11000</v>
      </c>
      <c r="E50" s="2">
        <v>5500</v>
      </c>
      <c r="F50" s="2">
        <v>3330.53</v>
      </c>
    </row>
    <row r="51" spans="1:6" x14ac:dyDescent="0.25">
      <c r="A51" s="1" t="s">
        <v>112</v>
      </c>
      <c r="B51" s="1" t="s">
        <v>113</v>
      </c>
      <c r="C51" s="2">
        <v>11500</v>
      </c>
      <c r="D51" s="2">
        <v>-11072.3</v>
      </c>
      <c r="E51" s="1">
        <v>427.7</v>
      </c>
      <c r="F51" s="1">
        <v>0</v>
      </c>
    </row>
    <row r="52" spans="1:6" x14ac:dyDescent="0.25">
      <c r="A52" s="1" t="s">
        <v>114</v>
      </c>
      <c r="B52" s="1" t="s">
        <v>115</v>
      </c>
      <c r="C52" s="2">
        <v>5000</v>
      </c>
      <c r="D52" s="1">
        <v>72.3</v>
      </c>
      <c r="E52" s="2">
        <v>5072.3</v>
      </c>
      <c r="F52" s="2">
        <v>3330.53</v>
      </c>
    </row>
    <row r="53" spans="1:6" x14ac:dyDescent="0.25">
      <c r="A53" s="1">
        <v>7303</v>
      </c>
      <c r="B53" s="1" t="s">
        <v>116</v>
      </c>
      <c r="C53" s="2">
        <v>3000</v>
      </c>
      <c r="D53" s="1">
        <v>0</v>
      </c>
      <c r="E53" s="2">
        <v>3000</v>
      </c>
      <c r="F53" s="1">
        <v>0</v>
      </c>
    </row>
    <row r="54" spans="1:6" x14ac:dyDescent="0.25">
      <c r="A54" s="1" t="s">
        <v>117</v>
      </c>
      <c r="B54" s="1" t="s">
        <v>118</v>
      </c>
      <c r="C54" s="1">
        <v>500</v>
      </c>
      <c r="D54" s="1">
        <v>0</v>
      </c>
      <c r="E54" s="1">
        <v>500</v>
      </c>
      <c r="F54" s="1">
        <v>0</v>
      </c>
    </row>
    <row r="55" spans="1:6" x14ac:dyDescent="0.25">
      <c r="A55" s="1" t="s">
        <v>119</v>
      </c>
      <c r="B55" s="1" t="s">
        <v>120</v>
      </c>
      <c r="C55" s="2">
        <v>2500</v>
      </c>
      <c r="D55" s="1">
        <v>0</v>
      </c>
      <c r="E55" s="2">
        <v>2500</v>
      </c>
      <c r="F55" s="1">
        <v>0</v>
      </c>
    </row>
    <row r="56" spans="1:6" x14ac:dyDescent="0.25">
      <c r="A56" s="1">
        <v>7304</v>
      </c>
      <c r="B56" s="1" t="s">
        <v>121</v>
      </c>
      <c r="C56" s="2">
        <v>390000</v>
      </c>
      <c r="D56" s="2">
        <v>-178817</v>
      </c>
      <c r="E56" s="2">
        <v>211183</v>
      </c>
      <c r="F56" s="2">
        <v>128730.39</v>
      </c>
    </row>
    <row r="57" spans="1:6" x14ac:dyDescent="0.25">
      <c r="A57" s="1" t="s">
        <v>122</v>
      </c>
      <c r="B57" s="1" t="s">
        <v>123</v>
      </c>
      <c r="C57" s="2">
        <v>120000</v>
      </c>
      <c r="D57" s="2">
        <v>-7000</v>
      </c>
      <c r="E57" s="2">
        <v>113000</v>
      </c>
      <c r="F57" s="2">
        <v>67982.490000000005</v>
      </c>
    </row>
    <row r="58" spans="1:6" x14ac:dyDescent="0.25">
      <c r="A58" s="1" t="s">
        <v>124</v>
      </c>
      <c r="B58" s="1" t="s">
        <v>125</v>
      </c>
      <c r="C58" s="2">
        <v>85000</v>
      </c>
      <c r="D58" s="2">
        <v>13183</v>
      </c>
      <c r="E58" s="2">
        <v>98183</v>
      </c>
      <c r="F58" s="2">
        <v>60747.9</v>
      </c>
    </row>
    <row r="59" spans="1:6" x14ac:dyDescent="0.25">
      <c r="A59" s="1" t="s">
        <v>126</v>
      </c>
      <c r="B59" s="1" t="s">
        <v>127</v>
      </c>
      <c r="C59" s="2">
        <v>185000</v>
      </c>
      <c r="D59" s="2">
        <v>-185000</v>
      </c>
      <c r="E59" s="1">
        <v>0</v>
      </c>
      <c r="F59" s="1">
        <v>0</v>
      </c>
    </row>
    <row r="60" spans="1:6" x14ac:dyDescent="0.25">
      <c r="A60" s="1">
        <v>7305</v>
      </c>
      <c r="B60" s="1" t="s">
        <v>128</v>
      </c>
      <c r="C60" s="2">
        <v>110000</v>
      </c>
      <c r="D60" s="2">
        <v>29500</v>
      </c>
      <c r="E60" s="2">
        <v>139500</v>
      </c>
      <c r="F60" s="2">
        <v>78889.34</v>
      </c>
    </row>
    <row r="61" spans="1:6" x14ac:dyDescent="0.25">
      <c r="A61" s="1" t="s">
        <v>129</v>
      </c>
      <c r="B61" s="1" t="s">
        <v>123</v>
      </c>
      <c r="C61" s="2">
        <v>15000</v>
      </c>
      <c r="D61" s="2">
        <v>29500</v>
      </c>
      <c r="E61" s="2">
        <v>44500</v>
      </c>
      <c r="F61" s="2">
        <v>22700.18</v>
      </c>
    </row>
    <row r="62" spans="1:6" x14ac:dyDescent="0.25">
      <c r="A62" s="1" t="s">
        <v>130</v>
      </c>
      <c r="B62" s="1" t="s">
        <v>125</v>
      </c>
      <c r="C62" s="2">
        <v>95000</v>
      </c>
      <c r="D62" s="1">
        <v>0</v>
      </c>
      <c r="E62" s="2">
        <v>95000</v>
      </c>
      <c r="F62" s="2">
        <v>56189.16</v>
      </c>
    </row>
    <row r="63" spans="1:6" x14ac:dyDescent="0.25">
      <c r="A63" s="1">
        <v>7306</v>
      </c>
      <c r="B63" s="1" t="s">
        <v>131</v>
      </c>
      <c r="C63" s="2">
        <v>19634.22</v>
      </c>
      <c r="D63" s="2">
        <v>16717</v>
      </c>
      <c r="E63" s="2">
        <v>36351.22</v>
      </c>
      <c r="F63" s="2">
        <v>33587.94</v>
      </c>
    </row>
    <row r="64" spans="1:6" x14ac:dyDescent="0.25">
      <c r="A64" s="1" t="s">
        <v>132</v>
      </c>
      <c r="B64" s="1" t="s">
        <v>133</v>
      </c>
      <c r="C64" s="2">
        <v>19634.22</v>
      </c>
      <c r="D64" s="2">
        <v>16717</v>
      </c>
      <c r="E64" s="2">
        <v>36351.22</v>
      </c>
      <c r="F64" s="2">
        <v>33587.94</v>
      </c>
    </row>
    <row r="65" spans="1:6" x14ac:dyDescent="0.25">
      <c r="A65" s="1">
        <v>7308</v>
      </c>
      <c r="B65" s="1" t="s">
        <v>134</v>
      </c>
      <c r="C65" s="2">
        <v>1024000</v>
      </c>
      <c r="D65" s="2">
        <v>876197.01</v>
      </c>
      <c r="E65" s="2">
        <v>1900197.01</v>
      </c>
      <c r="F65" s="2">
        <v>1344754.38</v>
      </c>
    </row>
    <row r="66" spans="1:6" x14ac:dyDescent="0.25">
      <c r="A66" s="1" t="s">
        <v>135</v>
      </c>
      <c r="B66" s="1" t="s">
        <v>136</v>
      </c>
      <c r="C66" s="2">
        <v>430000</v>
      </c>
      <c r="D66" s="2">
        <v>179518</v>
      </c>
      <c r="E66" s="2">
        <v>609518</v>
      </c>
      <c r="F66" s="2">
        <v>427579.96</v>
      </c>
    </row>
    <row r="67" spans="1:6" x14ac:dyDescent="0.25">
      <c r="A67" s="1" t="s">
        <v>137</v>
      </c>
      <c r="B67" s="1" t="s">
        <v>138</v>
      </c>
      <c r="C67" s="2">
        <v>10000</v>
      </c>
      <c r="D67" s="2">
        <v>-9800</v>
      </c>
      <c r="E67" s="1">
        <v>200</v>
      </c>
      <c r="F67" s="1">
        <v>0</v>
      </c>
    </row>
    <row r="68" spans="1:6" x14ac:dyDescent="0.25">
      <c r="A68" s="1" t="s">
        <v>139</v>
      </c>
      <c r="B68" s="1" t="s">
        <v>140</v>
      </c>
      <c r="C68" s="2">
        <v>4500</v>
      </c>
      <c r="D68" s="2">
        <v>-3000</v>
      </c>
      <c r="E68" s="2">
        <v>1500</v>
      </c>
      <c r="F68" s="1">
        <v>0</v>
      </c>
    </row>
    <row r="69" spans="1:6" x14ac:dyDescent="0.25">
      <c r="A69" s="1" t="s">
        <v>141</v>
      </c>
      <c r="B69" s="1" t="s">
        <v>142</v>
      </c>
      <c r="C69" s="2">
        <v>5000</v>
      </c>
      <c r="D69" s="1">
        <v>0</v>
      </c>
      <c r="E69" s="2">
        <v>5000</v>
      </c>
      <c r="F69" s="2">
        <v>3759.48</v>
      </c>
    </row>
    <row r="70" spans="1:6" x14ac:dyDescent="0.25">
      <c r="A70" s="1" t="s">
        <v>143</v>
      </c>
      <c r="B70" s="1" t="s">
        <v>144</v>
      </c>
      <c r="C70" s="2">
        <v>54500</v>
      </c>
      <c r="D70" s="2">
        <v>137268.76</v>
      </c>
      <c r="E70" s="2">
        <v>191768.76</v>
      </c>
      <c r="F70" s="2">
        <v>147705.38</v>
      </c>
    </row>
    <row r="71" spans="1:6" x14ac:dyDescent="0.25">
      <c r="A71" s="1" t="s">
        <v>145</v>
      </c>
      <c r="B71" s="1" t="s">
        <v>146</v>
      </c>
      <c r="C71" s="1">
        <v>0</v>
      </c>
      <c r="D71" s="2">
        <v>1000</v>
      </c>
      <c r="E71" s="2">
        <v>1000</v>
      </c>
      <c r="F71" s="1">
        <v>999.96</v>
      </c>
    </row>
    <row r="72" spans="1:6" x14ac:dyDescent="0.25">
      <c r="A72" s="1" t="s">
        <v>147</v>
      </c>
      <c r="B72" s="1" t="s">
        <v>148</v>
      </c>
      <c r="C72" s="2">
        <v>170000</v>
      </c>
      <c r="D72" s="2">
        <v>290535.15000000002</v>
      </c>
      <c r="E72" s="2">
        <v>460535.15</v>
      </c>
      <c r="F72" s="2">
        <v>306677.34000000003</v>
      </c>
    </row>
    <row r="73" spans="1:6" x14ac:dyDescent="0.25">
      <c r="A73" s="1" t="s">
        <v>149</v>
      </c>
      <c r="B73" s="1" t="s">
        <v>150</v>
      </c>
      <c r="C73" s="2">
        <v>350000</v>
      </c>
      <c r="D73" s="2">
        <v>280675.09999999998</v>
      </c>
      <c r="E73" s="2">
        <v>630675.1</v>
      </c>
      <c r="F73" s="2">
        <v>458032.26</v>
      </c>
    </row>
    <row r="74" spans="1:6" x14ac:dyDescent="0.25">
      <c r="A74" s="1">
        <v>7314</v>
      </c>
      <c r="B74" s="1" t="s">
        <v>151</v>
      </c>
      <c r="C74" s="2">
        <v>5000</v>
      </c>
      <c r="D74" s="2">
        <v>9000</v>
      </c>
      <c r="E74" s="2">
        <v>14000</v>
      </c>
      <c r="F74" s="1">
        <v>838.55</v>
      </c>
    </row>
    <row r="75" spans="1:6" x14ac:dyDescent="0.25">
      <c r="A75" s="1" t="s">
        <v>152</v>
      </c>
      <c r="B75" s="1" t="s">
        <v>140</v>
      </c>
      <c r="C75" s="2">
        <v>5000</v>
      </c>
      <c r="D75" s="1">
        <v>0</v>
      </c>
      <c r="E75" s="2">
        <v>5000</v>
      </c>
      <c r="F75" s="1">
        <v>838.55</v>
      </c>
    </row>
    <row r="76" spans="1:6" x14ac:dyDescent="0.25">
      <c r="A76" s="1" t="s">
        <v>153</v>
      </c>
      <c r="B76" s="1" t="s">
        <v>154</v>
      </c>
      <c r="C76" s="1">
        <v>0</v>
      </c>
      <c r="D76" s="2">
        <v>9000</v>
      </c>
      <c r="E76" s="2">
        <v>9000</v>
      </c>
      <c r="F76" s="1">
        <v>0</v>
      </c>
    </row>
    <row r="77" spans="1:6" x14ac:dyDescent="0.25">
      <c r="A77" s="1"/>
      <c r="B77" s="1" t="s">
        <v>155</v>
      </c>
      <c r="C77" s="2">
        <v>215000</v>
      </c>
      <c r="D77" s="1">
        <v>0</v>
      </c>
      <c r="E77" s="2">
        <v>215000</v>
      </c>
      <c r="F77" s="2">
        <v>194816.54</v>
      </c>
    </row>
    <row r="78" spans="1:6" x14ac:dyDescent="0.25">
      <c r="A78" s="1">
        <v>7701</v>
      </c>
      <c r="B78" s="1" t="s">
        <v>156</v>
      </c>
      <c r="C78" s="2">
        <v>20000</v>
      </c>
      <c r="D78" s="1">
        <v>0</v>
      </c>
      <c r="E78" s="2">
        <v>20000</v>
      </c>
      <c r="F78" s="2">
        <v>10609.61</v>
      </c>
    </row>
    <row r="79" spans="1:6" x14ac:dyDescent="0.25">
      <c r="A79" s="1" t="s">
        <v>157</v>
      </c>
      <c r="B79" s="1" t="s">
        <v>158</v>
      </c>
      <c r="C79" s="2">
        <v>20000</v>
      </c>
      <c r="D79" s="1">
        <v>0</v>
      </c>
      <c r="E79" s="2">
        <v>20000</v>
      </c>
      <c r="F79" s="2">
        <v>10609.61</v>
      </c>
    </row>
    <row r="80" spans="1:6" x14ac:dyDescent="0.25">
      <c r="A80" s="1">
        <v>7702</v>
      </c>
      <c r="B80" s="1" t="s">
        <v>159</v>
      </c>
      <c r="C80" s="2">
        <v>195000</v>
      </c>
      <c r="D80" s="1">
        <v>0</v>
      </c>
      <c r="E80" s="2">
        <v>195000</v>
      </c>
      <c r="F80" s="2">
        <v>184206.93</v>
      </c>
    </row>
    <row r="81" spans="1:6" x14ac:dyDescent="0.25">
      <c r="A81" s="1" t="s">
        <v>160</v>
      </c>
      <c r="B81" s="1" t="s">
        <v>161</v>
      </c>
      <c r="C81" s="2">
        <v>195000</v>
      </c>
      <c r="D81" s="1">
        <v>0</v>
      </c>
      <c r="E81" s="2">
        <v>195000</v>
      </c>
      <c r="F81" s="2">
        <v>184206.93</v>
      </c>
    </row>
    <row r="82" spans="1:6" x14ac:dyDescent="0.25">
      <c r="A82" s="1"/>
      <c r="B82" s="1" t="s">
        <v>162</v>
      </c>
      <c r="C82" s="2">
        <v>412000</v>
      </c>
      <c r="D82" s="2">
        <v>-273126</v>
      </c>
      <c r="E82" s="2">
        <v>138874</v>
      </c>
      <c r="F82" s="2">
        <v>94044.02</v>
      </c>
    </row>
    <row r="83" spans="1:6" x14ac:dyDescent="0.25">
      <c r="A83" s="1">
        <v>8401</v>
      </c>
      <c r="B83" s="1" t="s">
        <v>163</v>
      </c>
      <c r="C83" s="2">
        <v>412000</v>
      </c>
      <c r="D83" s="2">
        <v>-273126</v>
      </c>
      <c r="E83" s="2">
        <v>138874</v>
      </c>
      <c r="F83" s="2">
        <v>94044.02</v>
      </c>
    </row>
    <row r="84" spans="1:6" x14ac:dyDescent="0.25">
      <c r="A84" s="1" t="s">
        <v>164</v>
      </c>
      <c r="B84" s="1" t="s">
        <v>123</v>
      </c>
      <c r="C84" s="2">
        <v>400000</v>
      </c>
      <c r="D84" s="2">
        <v>-360000</v>
      </c>
      <c r="E84" s="2">
        <v>40000</v>
      </c>
      <c r="F84" s="2">
        <v>33267.35</v>
      </c>
    </row>
    <row r="85" spans="1:6" x14ac:dyDescent="0.25">
      <c r="A85" s="1" t="s">
        <v>165</v>
      </c>
      <c r="B85" s="1" t="s">
        <v>125</v>
      </c>
      <c r="C85" s="1">
        <v>0</v>
      </c>
      <c r="D85" s="2">
        <v>90767</v>
      </c>
      <c r="E85" s="2">
        <v>90767</v>
      </c>
      <c r="F85" s="2">
        <v>54511.14</v>
      </c>
    </row>
    <row r="86" spans="1:6" x14ac:dyDescent="0.25">
      <c r="A86" s="1" t="s">
        <v>166</v>
      </c>
      <c r="B86" s="1" t="s">
        <v>140</v>
      </c>
      <c r="C86" s="2">
        <v>12000</v>
      </c>
      <c r="D86" s="2">
        <v>-3893</v>
      </c>
      <c r="E86" s="2">
        <v>8107</v>
      </c>
      <c r="F86" s="2">
        <v>6265.53</v>
      </c>
    </row>
    <row r="87" spans="1:6" x14ac:dyDescent="0.25">
      <c r="A87" s="1"/>
      <c r="B87" s="4" t="s">
        <v>167</v>
      </c>
      <c r="C87" s="2">
        <v>10463941.810000001</v>
      </c>
      <c r="D87" s="2">
        <v>1972430.44</v>
      </c>
      <c r="E87" s="2">
        <v>12436372.25</v>
      </c>
      <c r="F87" s="2">
        <v>7148884.4400000004</v>
      </c>
    </row>
    <row r="88" spans="1:6" x14ac:dyDescent="0.25">
      <c r="A88" s="1"/>
      <c r="B88" s="1" t="s">
        <v>42</v>
      </c>
      <c r="C88" s="2">
        <v>542635.81000000006</v>
      </c>
      <c r="D88" s="2">
        <v>90241.82</v>
      </c>
      <c r="E88" s="2">
        <v>632877.63</v>
      </c>
      <c r="F88" s="2">
        <v>501294.27</v>
      </c>
    </row>
    <row r="89" spans="1:6" x14ac:dyDescent="0.25">
      <c r="A89" s="1"/>
      <c r="B89" s="1" t="s">
        <v>59</v>
      </c>
      <c r="C89" s="2">
        <v>257635.81</v>
      </c>
      <c r="D89" s="2">
        <v>6270.82</v>
      </c>
      <c r="E89" s="2">
        <v>263906.63</v>
      </c>
      <c r="F89" s="2">
        <v>179664.77</v>
      </c>
    </row>
    <row r="90" spans="1:6" x14ac:dyDescent="0.25">
      <c r="A90" s="1">
        <v>7101</v>
      </c>
      <c r="B90" s="1" t="s">
        <v>60</v>
      </c>
      <c r="C90" s="2">
        <v>180833.64</v>
      </c>
      <c r="D90" s="2">
        <v>2288.2800000000002</v>
      </c>
      <c r="E90" s="2">
        <v>183121.92000000001</v>
      </c>
      <c r="F90" s="2">
        <v>136798.26</v>
      </c>
    </row>
    <row r="91" spans="1:6" x14ac:dyDescent="0.25">
      <c r="A91" s="1" t="s">
        <v>168</v>
      </c>
      <c r="B91" s="1" t="s">
        <v>62</v>
      </c>
      <c r="C91" s="2">
        <v>180833.64</v>
      </c>
      <c r="D91" s="2">
        <v>2288.2800000000002</v>
      </c>
      <c r="E91" s="2">
        <v>183121.92000000001</v>
      </c>
      <c r="F91" s="2">
        <v>136798.26</v>
      </c>
    </row>
    <row r="92" spans="1:6" x14ac:dyDescent="0.25">
      <c r="A92" s="1">
        <v>7102</v>
      </c>
      <c r="B92" s="1" t="s">
        <v>65</v>
      </c>
      <c r="C92" s="2">
        <v>26634.47</v>
      </c>
      <c r="D92" s="1">
        <v>0</v>
      </c>
      <c r="E92" s="2">
        <v>26634.47</v>
      </c>
      <c r="F92" s="2">
        <v>14523.43</v>
      </c>
    </row>
    <row r="93" spans="1:6" x14ac:dyDescent="0.25">
      <c r="A93" s="1" t="s">
        <v>169</v>
      </c>
      <c r="B93" s="1" t="s">
        <v>67</v>
      </c>
      <c r="C93" s="2">
        <v>18629.47</v>
      </c>
      <c r="D93" s="1">
        <v>0</v>
      </c>
      <c r="E93" s="2">
        <v>18629.47</v>
      </c>
      <c r="F93" s="2">
        <v>11025.52</v>
      </c>
    </row>
    <row r="94" spans="1:6" x14ac:dyDescent="0.25">
      <c r="A94" s="1" t="s">
        <v>170</v>
      </c>
      <c r="B94" s="1" t="s">
        <v>73</v>
      </c>
      <c r="C94" s="2">
        <v>8005</v>
      </c>
      <c r="D94" s="1">
        <v>0</v>
      </c>
      <c r="E94" s="2">
        <v>8005</v>
      </c>
      <c r="F94" s="2">
        <v>3497.91</v>
      </c>
    </row>
    <row r="95" spans="1:6" x14ac:dyDescent="0.25">
      <c r="A95" s="1">
        <v>7105</v>
      </c>
      <c r="B95" s="1" t="s">
        <v>80</v>
      </c>
      <c r="C95" s="1">
        <v>0</v>
      </c>
      <c r="D95" s="2">
        <v>4200</v>
      </c>
      <c r="E95" s="2">
        <v>4200</v>
      </c>
      <c r="F95" s="1">
        <v>445.25</v>
      </c>
    </row>
    <row r="96" spans="1:6" x14ac:dyDescent="0.25">
      <c r="A96" s="1" t="s">
        <v>171</v>
      </c>
      <c r="B96" s="1" t="s">
        <v>82</v>
      </c>
      <c r="C96" s="1">
        <v>0</v>
      </c>
      <c r="D96" s="2">
        <v>3000</v>
      </c>
      <c r="E96" s="2">
        <v>3000</v>
      </c>
      <c r="F96" s="1">
        <v>0</v>
      </c>
    </row>
    <row r="97" spans="1:6" x14ac:dyDescent="0.25">
      <c r="A97" s="1" t="s">
        <v>172</v>
      </c>
      <c r="B97" s="1" t="s">
        <v>86</v>
      </c>
      <c r="C97" s="1">
        <v>0</v>
      </c>
      <c r="D97" s="2">
        <v>1200</v>
      </c>
      <c r="E97" s="2">
        <v>1200</v>
      </c>
      <c r="F97" s="1">
        <v>445.25</v>
      </c>
    </row>
    <row r="98" spans="1:6" x14ac:dyDescent="0.25">
      <c r="A98" s="1">
        <v>7106</v>
      </c>
      <c r="B98" s="1" t="s">
        <v>87</v>
      </c>
      <c r="C98" s="2">
        <v>46607.7</v>
      </c>
      <c r="D98" s="1">
        <v>-217.46</v>
      </c>
      <c r="E98" s="2">
        <v>46390.239999999998</v>
      </c>
      <c r="F98" s="2">
        <v>27897.83</v>
      </c>
    </row>
    <row r="99" spans="1:6" x14ac:dyDescent="0.25">
      <c r="A99" s="1" t="s">
        <v>173</v>
      </c>
      <c r="B99" s="1" t="s">
        <v>89</v>
      </c>
      <c r="C99" s="2">
        <v>26043.98</v>
      </c>
      <c r="D99" s="1">
        <v>-217.46</v>
      </c>
      <c r="E99" s="2">
        <v>25826.52</v>
      </c>
      <c r="F99" s="2">
        <v>15848.12</v>
      </c>
    </row>
    <row r="100" spans="1:6" x14ac:dyDescent="0.25">
      <c r="A100" s="1" t="s">
        <v>174</v>
      </c>
      <c r="B100" s="1" t="s">
        <v>95</v>
      </c>
      <c r="C100" s="2">
        <v>20563.72</v>
      </c>
      <c r="D100" s="1">
        <v>0</v>
      </c>
      <c r="E100" s="2">
        <v>20563.72</v>
      </c>
      <c r="F100" s="2">
        <v>12049.71</v>
      </c>
    </row>
    <row r="101" spans="1:6" x14ac:dyDescent="0.25">
      <c r="A101" s="1">
        <v>7107</v>
      </c>
      <c r="B101" s="1" t="s">
        <v>102</v>
      </c>
      <c r="C101" s="2">
        <v>3560</v>
      </c>
      <c r="D101" s="1">
        <v>0</v>
      </c>
      <c r="E101" s="2">
        <v>3560</v>
      </c>
      <c r="F101" s="1">
        <v>0</v>
      </c>
    </row>
    <row r="102" spans="1:6" x14ac:dyDescent="0.25">
      <c r="A102" s="1" t="s">
        <v>175</v>
      </c>
      <c r="B102" s="1" t="s">
        <v>104</v>
      </c>
      <c r="C102" s="2">
        <v>3560</v>
      </c>
      <c r="D102" s="1">
        <v>0</v>
      </c>
      <c r="E102" s="2">
        <v>3560</v>
      </c>
      <c r="F102" s="1">
        <v>0</v>
      </c>
    </row>
    <row r="103" spans="1:6" x14ac:dyDescent="0.25">
      <c r="A103" s="1"/>
      <c r="B103" s="1" t="s">
        <v>176</v>
      </c>
      <c r="C103" s="2">
        <v>285000</v>
      </c>
      <c r="D103" s="2">
        <v>83971</v>
      </c>
      <c r="E103" s="2">
        <v>368971</v>
      </c>
      <c r="F103" s="2">
        <v>321629.5</v>
      </c>
    </row>
    <row r="104" spans="1:6" x14ac:dyDescent="0.25">
      <c r="A104" s="1">
        <v>7305</v>
      </c>
      <c r="B104" s="1" t="s">
        <v>128</v>
      </c>
      <c r="C104" s="2">
        <v>285000</v>
      </c>
      <c r="D104" s="2">
        <v>83971</v>
      </c>
      <c r="E104" s="2">
        <v>368971</v>
      </c>
      <c r="F104" s="2">
        <v>321629.5</v>
      </c>
    </row>
    <row r="105" spans="1:6" x14ac:dyDescent="0.25">
      <c r="A105" s="1" t="s">
        <v>177</v>
      </c>
      <c r="B105" s="1" t="s">
        <v>123</v>
      </c>
      <c r="C105" s="2">
        <v>150000</v>
      </c>
      <c r="D105" s="2">
        <v>149474.54</v>
      </c>
      <c r="E105" s="2">
        <v>299474.53999999998</v>
      </c>
      <c r="F105" s="2">
        <v>261568.91</v>
      </c>
    </row>
    <row r="106" spans="1:6" x14ac:dyDescent="0.25">
      <c r="A106" s="1" t="s">
        <v>178</v>
      </c>
      <c r="B106" s="1" t="s">
        <v>125</v>
      </c>
      <c r="C106" s="2">
        <v>135000</v>
      </c>
      <c r="D106" s="2">
        <v>-65503.54</v>
      </c>
      <c r="E106" s="2">
        <v>69496.460000000006</v>
      </c>
      <c r="F106" s="2">
        <v>60060.59</v>
      </c>
    </row>
    <row r="107" spans="1:6" x14ac:dyDescent="0.25">
      <c r="A107" s="1"/>
      <c r="B107" s="1" t="s">
        <v>179</v>
      </c>
      <c r="C107" s="2">
        <v>164404.82999999999</v>
      </c>
      <c r="D107" s="2">
        <v>31855.47</v>
      </c>
      <c r="E107" s="2">
        <v>196260.3</v>
      </c>
      <c r="F107" s="2">
        <v>85181.27</v>
      </c>
    </row>
    <row r="108" spans="1:6" x14ac:dyDescent="0.25">
      <c r="A108" s="1"/>
      <c r="B108" s="1" t="s">
        <v>180</v>
      </c>
      <c r="C108" s="2">
        <v>136686</v>
      </c>
      <c r="D108" s="1">
        <v>0</v>
      </c>
      <c r="E108" s="2">
        <v>136686</v>
      </c>
      <c r="F108" s="2">
        <v>33488</v>
      </c>
    </row>
    <row r="109" spans="1:6" x14ac:dyDescent="0.25">
      <c r="A109" s="1">
        <v>7306</v>
      </c>
      <c r="B109" s="1" t="s">
        <v>131</v>
      </c>
      <c r="C109" s="2">
        <v>136686</v>
      </c>
      <c r="D109" s="1">
        <v>0</v>
      </c>
      <c r="E109" s="2">
        <v>136686</v>
      </c>
      <c r="F109" s="2">
        <v>33488</v>
      </c>
    </row>
    <row r="110" spans="1:6" x14ac:dyDescent="0.25">
      <c r="A110" s="1" t="s">
        <v>181</v>
      </c>
      <c r="B110" s="1" t="s">
        <v>182</v>
      </c>
      <c r="C110" s="2">
        <v>99180</v>
      </c>
      <c r="D110" s="1">
        <v>0</v>
      </c>
      <c r="E110" s="2">
        <v>99180</v>
      </c>
      <c r="F110" s="1">
        <v>0</v>
      </c>
    </row>
    <row r="111" spans="1:6" x14ac:dyDescent="0.25">
      <c r="A111" s="1" t="s">
        <v>17</v>
      </c>
      <c r="B111" s="5" t="s">
        <v>16</v>
      </c>
      <c r="C111" s="2">
        <v>37506</v>
      </c>
      <c r="D111" s="1">
        <v>0</v>
      </c>
      <c r="E111" s="2">
        <v>37506</v>
      </c>
      <c r="F111" s="2">
        <v>33488</v>
      </c>
    </row>
    <row r="112" spans="1:6" x14ac:dyDescent="0.25">
      <c r="A112" s="1"/>
      <c r="B112" s="1" t="s">
        <v>183</v>
      </c>
      <c r="C112" s="2">
        <v>27718.83</v>
      </c>
      <c r="D112" s="2">
        <v>27216</v>
      </c>
      <c r="E112" s="2">
        <v>54934.83</v>
      </c>
      <c r="F112" s="2">
        <v>51693.27</v>
      </c>
    </row>
    <row r="113" spans="1:6" x14ac:dyDescent="0.25">
      <c r="A113" s="1">
        <v>7306</v>
      </c>
      <c r="B113" s="1" t="s">
        <v>131</v>
      </c>
      <c r="C113" s="2">
        <v>27718.83</v>
      </c>
      <c r="D113" s="2">
        <v>27216</v>
      </c>
      <c r="E113" s="2">
        <v>54934.83</v>
      </c>
      <c r="F113" s="2">
        <v>51693.27</v>
      </c>
    </row>
    <row r="114" spans="1:6" x14ac:dyDescent="0.25">
      <c r="A114" s="1" t="s">
        <v>184</v>
      </c>
      <c r="B114" s="1" t="s">
        <v>133</v>
      </c>
      <c r="C114" s="2">
        <v>27718.83</v>
      </c>
      <c r="D114" s="2">
        <v>27216</v>
      </c>
      <c r="E114" s="2">
        <v>54934.83</v>
      </c>
      <c r="F114" s="2">
        <v>51693.27</v>
      </c>
    </row>
    <row r="115" spans="1:6" x14ac:dyDescent="0.25">
      <c r="A115" s="1"/>
      <c r="B115" s="1" t="s">
        <v>185</v>
      </c>
      <c r="C115" s="1">
        <v>0</v>
      </c>
      <c r="D115" s="2">
        <v>4639.47</v>
      </c>
      <c r="E115" s="2">
        <v>4639.47</v>
      </c>
      <c r="F115" s="1">
        <v>0</v>
      </c>
    </row>
    <row r="116" spans="1:6" x14ac:dyDescent="0.25">
      <c r="A116" s="1">
        <v>7306</v>
      </c>
      <c r="B116" s="1" t="s">
        <v>131</v>
      </c>
      <c r="C116" s="1">
        <v>0</v>
      </c>
      <c r="D116" s="2">
        <v>4639.47</v>
      </c>
      <c r="E116" s="2">
        <v>4639.47</v>
      </c>
      <c r="F116" s="1">
        <v>0</v>
      </c>
    </row>
    <row r="117" spans="1:6" x14ac:dyDescent="0.25">
      <c r="A117" s="1" t="s">
        <v>186</v>
      </c>
      <c r="B117" s="1" t="s">
        <v>187</v>
      </c>
      <c r="C117" s="1">
        <v>0</v>
      </c>
      <c r="D117" s="2">
        <v>4142.37</v>
      </c>
      <c r="E117" s="2">
        <v>4142.37</v>
      </c>
      <c r="F117" s="1">
        <v>0</v>
      </c>
    </row>
    <row r="118" spans="1:6" x14ac:dyDescent="0.25">
      <c r="A118" s="1" t="s">
        <v>188</v>
      </c>
      <c r="B118" s="1" t="s">
        <v>189</v>
      </c>
      <c r="C118" s="1">
        <v>0</v>
      </c>
      <c r="D118" s="1">
        <v>497.1</v>
      </c>
      <c r="E118" s="1">
        <v>497.1</v>
      </c>
      <c r="F118" s="1">
        <v>0</v>
      </c>
    </row>
    <row r="119" spans="1:6" x14ac:dyDescent="0.25">
      <c r="A119" s="1"/>
      <c r="B119" s="1" t="s">
        <v>190</v>
      </c>
      <c r="C119" s="2">
        <v>9461316.2400000002</v>
      </c>
      <c r="D119" s="2">
        <v>1423383.74</v>
      </c>
      <c r="E119" s="2">
        <v>10884699.98</v>
      </c>
      <c r="F119" s="2">
        <v>5987615.0800000001</v>
      </c>
    </row>
    <row r="120" spans="1:6" x14ac:dyDescent="0.25">
      <c r="A120" s="1"/>
      <c r="B120" s="1" t="s">
        <v>191</v>
      </c>
      <c r="C120" s="2">
        <v>6552931.5300000003</v>
      </c>
      <c r="D120" s="2">
        <v>623446</v>
      </c>
      <c r="E120" s="2">
        <v>7176377.5300000003</v>
      </c>
      <c r="F120" s="2">
        <v>2955541.41</v>
      </c>
    </row>
    <row r="121" spans="1:6" x14ac:dyDescent="0.25">
      <c r="A121" s="1">
        <v>7501</v>
      </c>
      <c r="B121" s="1" t="s">
        <v>192</v>
      </c>
      <c r="C121" s="2">
        <v>6552931.5300000003</v>
      </c>
      <c r="D121" s="2">
        <v>617546</v>
      </c>
      <c r="E121" s="2">
        <v>7170477.5300000003</v>
      </c>
      <c r="F121" s="2">
        <v>2955541.41</v>
      </c>
    </row>
    <row r="122" spans="1:6" x14ac:dyDescent="0.25">
      <c r="A122" s="5" t="s">
        <v>2</v>
      </c>
      <c r="B122" s="5" t="s">
        <v>3</v>
      </c>
      <c r="C122" s="6">
        <v>450000</v>
      </c>
      <c r="D122" s="6">
        <v>-7245.49</v>
      </c>
      <c r="E122" s="6">
        <v>442754.51</v>
      </c>
      <c r="F122" s="6">
        <v>426859.98</v>
      </c>
    </row>
    <row r="123" spans="1:6" x14ac:dyDescent="0.25">
      <c r="A123" s="1" t="s">
        <v>193</v>
      </c>
      <c r="B123" s="1" t="s">
        <v>194</v>
      </c>
      <c r="C123" s="2">
        <v>100000</v>
      </c>
      <c r="D123" s="2">
        <v>-100000</v>
      </c>
      <c r="E123" s="1">
        <v>0</v>
      </c>
      <c r="F123" s="1">
        <v>0</v>
      </c>
    </row>
    <row r="124" spans="1:6" x14ac:dyDescent="0.25">
      <c r="A124" s="5" t="s">
        <v>11</v>
      </c>
      <c r="B124" s="5" t="s">
        <v>195</v>
      </c>
      <c r="C124" s="2">
        <v>90000</v>
      </c>
      <c r="D124" s="2">
        <v>-90000</v>
      </c>
      <c r="E124" s="5">
        <v>0</v>
      </c>
      <c r="F124" s="5">
        <v>0</v>
      </c>
    </row>
    <row r="125" spans="1:6" x14ac:dyDescent="0.25">
      <c r="A125" s="7" t="s">
        <v>1</v>
      </c>
      <c r="B125" s="7" t="s">
        <v>196</v>
      </c>
      <c r="C125" s="8">
        <v>175000</v>
      </c>
      <c r="D125" s="8">
        <v>28356</v>
      </c>
      <c r="E125" s="8">
        <v>203356</v>
      </c>
      <c r="F125" s="8">
        <v>98491.39</v>
      </c>
    </row>
    <row r="126" spans="1:6" x14ac:dyDescent="0.25">
      <c r="A126" s="9" t="s">
        <v>12</v>
      </c>
      <c r="B126" s="9" t="s">
        <v>13</v>
      </c>
      <c r="C126" s="2">
        <v>175000</v>
      </c>
      <c r="D126" s="2">
        <v>32930</v>
      </c>
      <c r="E126" s="2">
        <v>207930</v>
      </c>
      <c r="F126" s="1">
        <v>0</v>
      </c>
    </row>
    <row r="127" spans="1:6" x14ac:dyDescent="0.25">
      <c r="A127" s="1" t="s">
        <v>197</v>
      </c>
      <c r="B127" s="1" t="s">
        <v>198</v>
      </c>
      <c r="C127" s="2">
        <v>175000</v>
      </c>
      <c r="D127" s="2">
        <v>-175000</v>
      </c>
      <c r="E127" s="1">
        <v>0</v>
      </c>
      <c r="F127" s="1">
        <v>0</v>
      </c>
    </row>
    <row r="128" spans="1:6" x14ac:dyDescent="0.25">
      <c r="A128" s="7" t="s">
        <v>4</v>
      </c>
      <c r="B128" s="7" t="s">
        <v>5</v>
      </c>
      <c r="C128" s="2">
        <v>45000</v>
      </c>
      <c r="D128" s="2">
        <v>-45000</v>
      </c>
      <c r="E128" s="1">
        <v>0</v>
      </c>
      <c r="F128" s="1">
        <v>0</v>
      </c>
    </row>
    <row r="129" spans="1:6" x14ac:dyDescent="0.25">
      <c r="A129" s="7" t="s">
        <v>6</v>
      </c>
      <c r="B129" s="7" t="s">
        <v>7</v>
      </c>
      <c r="C129" s="2">
        <v>432606</v>
      </c>
      <c r="D129" s="2">
        <v>-48412.36</v>
      </c>
      <c r="E129" s="10">
        <v>384193.64</v>
      </c>
      <c r="F129" s="10">
        <v>296128.87</v>
      </c>
    </row>
    <row r="130" spans="1:6" x14ac:dyDescent="0.25">
      <c r="A130" s="1" t="s">
        <v>199</v>
      </c>
      <c r="B130" s="1" t="s">
        <v>200</v>
      </c>
      <c r="C130" s="2">
        <v>200000</v>
      </c>
      <c r="D130" s="2">
        <v>-200000</v>
      </c>
      <c r="E130" s="1">
        <v>0</v>
      </c>
      <c r="F130" s="1">
        <v>0</v>
      </c>
    </row>
    <row r="131" spans="1:6" x14ac:dyDescent="0.25">
      <c r="A131" s="9" t="s">
        <v>14</v>
      </c>
      <c r="B131" s="9" t="s">
        <v>201</v>
      </c>
      <c r="C131" s="11">
        <v>956056</v>
      </c>
      <c r="D131" s="11">
        <v>-95708</v>
      </c>
      <c r="E131" s="11">
        <v>860348</v>
      </c>
      <c r="F131" s="11">
        <v>802036.03</v>
      </c>
    </row>
    <row r="132" spans="1:6" x14ac:dyDescent="0.25">
      <c r="A132" s="1" t="s">
        <v>202</v>
      </c>
      <c r="B132" s="1" t="s">
        <v>203</v>
      </c>
      <c r="C132" s="2">
        <v>50000</v>
      </c>
      <c r="D132" s="2">
        <v>-37000</v>
      </c>
      <c r="E132" s="2">
        <v>13000</v>
      </c>
      <c r="F132" s="2">
        <v>12892.24</v>
      </c>
    </row>
    <row r="133" spans="1:6" x14ac:dyDescent="0.25">
      <c r="A133" s="5" t="s">
        <v>19</v>
      </c>
      <c r="B133" s="5" t="s">
        <v>204</v>
      </c>
      <c r="C133" s="6">
        <v>10000</v>
      </c>
      <c r="D133" s="6">
        <v>-3404.32</v>
      </c>
      <c r="E133" s="6">
        <v>6595.68</v>
      </c>
      <c r="F133" s="6">
        <v>6595.64</v>
      </c>
    </row>
    <row r="134" spans="1:6" x14ac:dyDescent="0.25">
      <c r="A134" s="1" t="s">
        <v>205</v>
      </c>
      <c r="B134" s="1" t="s">
        <v>206</v>
      </c>
      <c r="C134" s="2">
        <v>50000</v>
      </c>
      <c r="D134" s="2">
        <v>-50000</v>
      </c>
      <c r="E134" s="1">
        <v>0</v>
      </c>
      <c r="F134" s="1">
        <v>0</v>
      </c>
    </row>
    <row r="135" spans="1:6" x14ac:dyDescent="0.25">
      <c r="A135" s="5" t="s">
        <v>15</v>
      </c>
      <c r="B135" s="5" t="s">
        <v>207</v>
      </c>
      <c r="C135" s="2">
        <v>30000</v>
      </c>
      <c r="D135" s="2">
        <v>-30000</v>
      </c>
      <c r="E135" s="1">
        <v>0</v>
      </c>
      <c r="F135" s="1">
        <v>0</v>
      </c>
    </row>
    <row r="136" spans="1:6" x14ac:dyDescent="0.25">
      <c r="A136" s="1" t="s">
        <v>208</v>
      </c>
      <c r="B136" s="1" t="s">
        <v>209</v>
      </c>
      <c r="C136" s="2">
        <v>2480640</v>
      </c>
      <c r="D136" s="2">
        <v>-304640</v>
      </c>
      <c r="E136" s="2">
        <v>2176000</v>
      </c>
      <c r="F136" s="1">
        <v>0</v>
      </c>
    </row>
    <row r="137" spans="1:6" x14ac:dyDescent="0.25">
      <c r="A137" s="1" t="s">
        <v>210</v>
      </c>
      <c r="B137" s="1" t="s">
        <v>211</v>
      </c>
      <c r="C137" s="2">
        <v>150000</v>
      </c>
      <c r="D137" s="2">
        <v>-150000</v>
      </c>
      <c r="E137" s="1">
        <v>0</v>
      </c>
      <c r="F137" s="1">
        <v>0</v>
      </c>
    </row>
    <row r="138" spans="1:6" x14ac:dyDescent="0.25">
      <c r="A138" s="1" t="s">
        <v>212</v>
      </c>
      <c r="B138" s="1" t="s">
        <v>213</v>
      </c>
      <c r="C138" s="2">
        <v>150000</v>
      </c>
      <c r="D138" s="2">
        <v>658615</v>
      </c>
      <c r="E138" s="2">
        <v>808615</v>
      </c>
      <c r="F138" s="1">
        <v>0</v>
      </c>
    </row>
    <row r="139" spans="1:6" x14ac:dyDescent="0.25">
      <c r="A139" s="5" t="s">
        <v>27</v>
      </c>
      <c r="B139" s="5" t="s">
        <v>214</v>
      </c>
      <c r="C139" s="2">
        <v>300000</v>
      </c>
      <c r="D139" s="2">
        <v>-37760</v>
      </c>
      <c r="E139" s="2">
        <v>262240</v>
      </c>
      <c r="F139" s="2">
        <v>232327.27</v>
      </c>
    </row>
    <row r="140" spans="1:6" x14ac:dyDescent="0.25">
      <c r="A140" s="1" t="s">
        <v>215</v>
      </c>
      <c r="B140" s="1" t="s">
        <v>216</v>
      </c>
      <c r="C140" s="2">
        <v>45000</v>
      </c>
      <c r="D140" s="2">
        <v>-45000</v>
      </c>
      <c r="E140" s="1">
        <v>0</v>
      </c>
      <c r="F140" s="1">
        <v>0</v>
      </c>
    </row>
    <row r="141" spans="1:6" x14ac:dyDescent="0.25">
      <c r="A141" s="1" t="s">
        <v>217</v>
      </c>
      <c r="B141" s="1" t="s">
        <v>218</v>
      </c>
      <c r="C141" s="2">
        <v>160000</v>
      </c>
      <c r="D141" s="2">
        <v>216430.9</v>
      </c>
      <c r="E141" s="2">
        <v>376430.9</v>
      </c>
      <c r="F141" s="2">
        <v>246773.62</v>
      </c>
    </row>
    <row r="142" spans="1:6" x14ac:dyDescent="0.25">
      <c r="A142" s="1" t="s">
        <v>219</v>
      </c>
      <c r="B142" s="1" t="s">
        <v>220</v>
      </c>
      <c r="C142" s="2">
        <v>6259</v>
      </c>
      <c r="D142" s="2">
        <v>-6259</v>
      </c>
      <c r="E142" s="1">
        <v>0</v>
      </c>
      <c r="F142" s="1">
        <v>0</v>
      </c>
    </row>
    <row r="143" spans="1:6" x14ac:dyDescent="0.25">
      <c r="A143" s="1" t="s">
        <v>221</v>
      </c>
      <c r="B143" s="1" t="s">
        <v>222</v>
      </c>
      <c r="C143" s="2">
        <v>59578.58</v>
      </c>
      <c r="D143" s="1">
        <v>0</v>
      </c>
      <c r="E143" s="2">
        <v>59578.58</v>
      </c>
      <c r="F143" s="2">
        <v>59540.36</v>
      </c>
    </row>
    <row r="144" spans="1:6" x14ac:dyDescent="0.25">
      <c r="A144" s="1" t="s">
        <v>223</v>
      </c>
      <c r="B144" s="1" t="s">
        <v>224</v>
      </c>
      <c r="C144" s="2">
        <v>152873.20000000001</v>
      </c>
      <c r="D144" s="2">
        <v>-32208.62</v>
      </c>
      <c r="E144" s="2">
        <v>120664.58</v>
      </c>
      <c r="F144" s="2">
        <v>119909.42</v>
      </c>
    </row>
    <row r="145" spans="1:6" x14ac:dyDescent="0.25">
      <c r="A145" s="1" t="s">
        <v>225</v>
      </c>
      <c r="B145" s="1" t="s">
        <v>226</v>
      </c>
      <c r="C145" s="2">
        <v>109918.75</v>
      </c>
      <c r="D145" s="2">
        <v>30552.7</v>
      </c>
      <c r="E145" s="2">
        <v>140471.45000000001</v>
      </c>
      <c r="F145" s="2">
        <v>138846.70000000001</v>
      </c>
    </row>
    <row r="146" spans="1:6" x14ac:dyDescent="0.25">
      <c r="A146" s="5" t="s">
        <v>26</v>
      </c>
      <c r="B146" s="5" t="s">
        <v>227</v>
      </c>
      <c r="C146" s="1">
        <v>0</v>
      </c>
      <c r="D146" s="2">
        <v>3921.91</v>
      </c>
      <c r="E146" s="2">
        <v>3921.91</v>
      </c>
      <c r="F146" s="1">
        <v>0</v>
      </c>
    </row>
    <row r="147" spans="1:6" x14ac:dyDescent="0.25">
      <c r="A147" s="1" t="s">
        <v>228</v>
      </c>
      <c r="B147" s="1" t="s">
        <v>229</v>
      </c>
      <c r="C147" s="1">
        <v>0</v>
      </c>
      <c r="D147" s="2">
        <v>59472</v>
      </c>
      <c r="E147" s="2">
        <v>59472</v>
      </c>
      <c r="F147" s="2">
        <v>58925.57</v>
      </c>
    </row>
    <row r="148" spans="1:6" x14ac:dyDescent="0.25">
      <c r="A148" s="1" t="s">
        <v>230</v>
      </c>
      <c r="B148" s="1" t="s">
        <v>231</v>
      </c>
      <c r="C148" s="1">
        <v>0</v>
      </c>
      <c r="D148" s="2">
        <v>625794.28</v>
      </c>
      <c r="E148" s="2">
        <v>625794.28</v>
      </c>
      <c r="F148" s="2">
        <v>450809.66</v>
      </c>
    </row>
    <row r="149" spans="1:6" x14ac:dyDescent="0.25">
      <c r="A149" s="1" t="s">
        <v>232</v>
      </c>
      <c r="B149" s="1" t="s">
        <v>233</v>
      </c>
      <c r="C149" s="1">
        <v>0</v>
      </c>
      <c r="D149" s="2">
        <v>25173</v>
      </c>
      <c r="E149" s="2">
        <v>25173</v>
      </c>
      <c r="F149" s="1">
        <v>0</v>
      </c>
    </row>
    <row r="150" spans="1:6" x14ac:dyDescent="0.25">
      <c r="A150" s="1" t="s">
        <v>234</v>
      </c>
      <c r="B150" s="1" t="s">
        <v>235</v>
      </c>
      <c r="C150" s="1">
        <v>0</v>
      </c>
      <c r="D150" s="1">
        <v>0</v>
      </c>
      <c r="E150" s="1">
        <v>0</v>
      </c>
      <c r="F150" s="1">
        <v>0</v>
      </c>
    </row>
    <row r="151" spans="1:6" x14ac:dyDescent="0.25">
      <c r="A151" s="5" t="s">
        <v>20</v>
      </c>
      <c r="B151" s="5" t="s">
        <v>236</v>
      </c>
      <c r="C151" s="1">
        <v>0</v>
      </c>
      <c r="D151" s="1">
        <v>0</v>
      </c>
      <c r="E151" s="1">
        <v>0</v>
      </c>
      <c r="F151" s="1">
        <v>0</v>
      </c>
    </row>
    <row r="152" spans="1:6" x14ac:dyDescent="0.25">
      <c r="A152" s="1" t="s">
        <v>237</v>
      </c>
      <c r="B152" s="1" t="s">
        <v>238</v>
      </c>
      <c r="C152" s="1">
        <v>0</v>
      </c>
      <c r="D152" s="2">
        <v>5405</v>
      </c>
      <c r="E152" s="2">
        <v>5405</v>
      </c>
      <c r="F152" s="2">
        <v>5404.66</v>
      </c>
    </row>
    <row r="153" spans="1:6" x14ac:dyDescent="0.25">
      <c r="A153" s="1" t="s">
        <v>239</v>
      </c>
      <c r="B153" s="1" t="s">
        <v>240</v>
      </c>
      <c r="C153" s="1">
        <v>0</v>
      </c>
      <c r="D153" s="2">
        <v>50000</v>
      </c>
      <c r="E153" s="2">
        <v>50000</v>
      </c>
      <c r="F153" s="1">
        <v>0</v>
      </c>
    </row>
    <row r="154" spans="1:6" x14ac:dyDescent="0.25">
      <c r="A154" s="1" t="s">
        <v>241</v>
      </c>
      <c r="B154" s="1" t="s">
        <v>242</v>
      </c>
      <c r="C154" s="1">
        <v>0</v>
      </c>
      <c r="D154" s="2">
        <v>33893</v>
      </c>
      <c r="E154" s="2">
        <v>33893</v>
      </c>
      <c r="F154" s="1">
        <v>0</v>
      </c>
    </row>
    <row r="155" spans="1:6" x14ac:dyDescent="0.25">
      <c r="A155" s="1" t="s">
        <v>243</v>
      </c>
      <c r="B155" s="1" t="s">
        <v>244</v>
      </c>
      <c r="C155" s="1">
        <v>0</v>
      </c>
      <c r="D155" s="2">
        <v>304640</v>
      </c>
      <c r="E155" s="2">
        <v>304640</v>
      </c>
      <c r="F155" s="1">
        <v>0</v>
      </c>
    </row>
    <row r="156" spans="1:6" x14ac:dyDescent="0.25">
      <c r="A156" s="1">
        <v>7505</v>
      </c>
      <c r="B156" s="1" t="s">
        <v>49</v>
      </c>
      <c r="C156" s="1">
        <v>0</v>
      </c>
      <c r="D156" s="2">
        <v>5900</v>
      </c>
      <c r="E156" s="2">
        <v>5900</v>
      </c>
      <c r="F156" s="1">
        <v>0</v>
      </c>
    </row>
    <row r="157" spans="1:6" x14ac:dyDescent="0.25">
      <c r="A157" s="1" t="s">
        <v>245</v>
      </c>
      <c r="B157" s="1" t="s">
        <v>246</v>
      </c>
      <c r="C157" s="1">
        <v>0</v>
      </c>
      <c r="D157" s="2">
        <v>5900</v>
      </c>
      <c r="E157" s="2">
        <v>5900</v>
      </c>
      <c r="F157" s="1">
        <v>0</v>
      </c>
    </row>
    <row r="158" spans="1:6" x14ac:dyDescent="0.25">
      <c r="A158" s="1"/>
      <c r="B158" s="1" t="s">
        <v>247</v>
      </c>
      <c r="C158" s="2">
        <v>1174873.5900000001</v>
      </c>
      <c r="D158" s="2">
        <v>124743.24</v>
      </c>
      <c r="E158" s="2">
        <v>1299616.83</v>
      </c>
      <c r="F158" s="2">
        <v>985423.42</v>
      </c>
    </row>
    <row r="159" spans="1:6" x14ac:dyDescent="0.25">
      <c r="A159" s="1">
        <v>7308</v>
      </c>
      <c r="B159" s="1" t="s">
        <v>134</v>
      </c>
      <c r="C159" s="1">
        <v>0</v>
      </c>
      <c r="D159" s="2">
        <v>12800</v>
      </c>
      <c r="E159" s="2">
        <v>12800</v>
      </c>
      <c r="F159" s="2">
        <v>2592.92</v>
      </c>
    </row>
    <row r="160" spans="1:6" x14ac:dyDescent="0.25">
      <c r="A160" s="1" t="s">
        <v>248</v>
      </c>
      <c r="B160" s="1" t="s">
        <v>249</v>
      </c>
      <c r="C160" s="1">
        <v>0</v>
      </c>
      <c r="D160" s="2">
        <v>4000</v>
      </c>
      <c r="E160" s="2">
        <v>4000</v>
      </c>
      <c r="F160" s="2">
        <v>2592.92</v>
      </c>
    </row>
    <row r="161" spans="1:6" x14ac:dyDescent="0.25">
      <c r="A161" s="1" t="s">
        <v>250</v>
      </c>
      <c r="B161" s="1" t="s">
        <v>251</v>
      </c>
      <c r="C161" s="1">
        <v>0</v>
      </c>
      <c r="D161" s="2">
        <v>8800</v>
      </c>
      <c r="E161" s="2">
        <v>8800</v>
      </c>
      <c r="F161" s="1">
        <v>0</v>
      </c>
    </row>
    <row r="162" spans="1:6" x14ac:dyDescent="0.25">
      <c r="A162" s="1">
        <v>7505</v>
      </c>
      <c r="B162" s="1" t="s">
        <v>49</v>
      </c>
      <c r="C162" s="2">
        <v>1174873.5900000001</v>
      </c>
      <c r="D162" s="2">
        <v>111943.24</v>
      </c>
      <c r="E162" s="2">
        <v>1286816.83</v>
      </c>
      <c r="F162" s="2">
        <v>982830.5</v>
      </c>
    </row>
    <row r="163" spans="1:6" x14ac:dyDescent="0.25">
      <c r="A163" s="7" t="s">
        <v>8</v>
      </c>
      <c r="B163" s="7" t="s">
        <v>9</v>
      </c>
      <c r="C163" s="8">
        <v>385630</v>
      </c>
      <c r="D163" s="8">
        <v>-385630</v>
      </c>
      <c r="E163" s="7">
        <v>0</v>
      </c>
      <c r="F163" s="7">
        <v>0</v>
      </c>
    </row>
    <row r="164" spans="1:6" x14ac:dyDescent="0.25">
      <c r="A164" s="5" t="s">
        <v>10</v>
      </c>
      <c r="B164" s="5" t="s">
        <v>252</v>
      </c>
      <c r="C164" s="6">
        <v>50000</v>
      </c>
      <c r="D164" s="6">
        <v>-50000</v>
      </c>
      <c r="E164" s="5">
        <v>0</v>
      </c>
      <c r="F164" s="5">
        <v>0</v>
      </c>
    </row>
    <row r="165" spans="1:6" x14ac:dyDescent="0.25">
      <c r="A165" s="1" t="s">
        <v>253</v>
      </c>
      <c r="B165" s="1" t="s">
        <v>254</v>
      </c>
      <c r="C165" s="2">
        <v>220000</v>
      </c>
      <c r="D165" s="2">
        <v>-9035</v>
      </c>
      <c r="E165" s="2">
        <v>210965</v>
      </c>
      <c r="F165" s="2">
        <v>137309.41</v>
      </c>
    </row>
    <row r="166" spans="1:6" x14ac:dyDescent="0.25">
      <c r="A166" s="1" t="s">
        <v>255</v>
      </c>
      <c r="B166" s="1" t="s">
        <v>256</v>
      </c>
      <c r="C166" s="2">
        <v>10000</v>
      </c>
      <c r="D166" s="2">
        <v>-10000</v>
      </c>
      <c r="E166" s="1">
        <v>0</v>
      </c>
      <c r="F166" s="1">
        <v>0</v>
      </c>
    </row>
    <row r="167" spans="1:6" x14ac:dyDescent="0.25">
      <c r="A167" s="1" t="s">
        <v>257</v>
      </c>
      <c r="B167" s="1" t="s">
        <v>258</v>
      </c>
      <c r="C167" s="2">
        <v>84000</v>
      </c>
      <c r="D167" s="2">
        <v>-84000</v>
      </c>
      <c r="E167" s="1">
        <v>0</v>
      </c>
      <c r="F167" s="1">
        <v>0</v>
      </c>
    </row>
    <row r="168" spans="1:6" x14ac:dyDescent="0.25">
      <c r="A168" s="1" t="s">
        <v>259</v>
      </c>
      <c r="B168" s="1" t="s">
        <v>260</v>
      </c>
      <c r="C168" s="2">
        <v>65500</v>
      </c>
      <c r="D168" s="2">
        <v>-65500</v>
      </c>
      <c r="E168" s="1">
        <v>0</v>
      </c>
      <c r="F168" s="1">
        <v>0</v>
      </c>
    </row>
    <row r="169" spans="1:6" x14ac:dyDescent="0.25">
      <c r="A169" s="5" t="s">
        <v>25</v>
      </c>
      <c r="B169" s="5" t="s">
        <v>261</v>
      </c>
      <c r="C169" s="2">
        <v>80000</v>
      </c>
      <c r="D169" s="1">
        <v>0</v>
      </c>
      <c r="E169" s="6">
        <v>80000</v>
      </c>
      <c r="F169" s="6">
        <v>78963.8</v>
      </c>
    </row>
    <row r="170" spans="1:6" x14ac:dyDescent="0.25">
      <c r="A170" s="1" t="s">
        <v>262</v>
      </c>
      <c r="B170" s="1" t="s">
        <v>263</v>
      </c>
      <c r="C170" s="2">
        <v>50000</v>
      </c>
      <c r="D170" s="2">
        <v>-50000</v>
      </c>
      <c r="E170" s="1">
        <v>0</v>
      </c>
      <c r="F170" s="1">
        <v>0</v>
      </c>
    </row>
    <row r="171" spans="1:6" x14ac:dyDescent="0.25">
      <c r="A171" s="1" t="s">
        <v>264</v>
      </c>
      <c r="B171" s="1" t="s">
        <v>265</v>
      </c>
      <c r="C171" s="2">
        <v>229743.59</v>
      </c>
      <c r="D171" s="2">
        <v>487604.24</v>
      </c>
      <c r="E171" s="2">
        <v>717347.83</v>
      </c>
      <c r="F171" s="2">
        <v>524601.17000000004</v>
      </c>
    </row>
    <row r="172" spans="1:6" x14ac:dyDescent="0.25">
      <c r="A172" s="1" t="s">
        <v>266</v>
      </c>
      <c r="B172" s="1" t="s">
        <v>267</v>
      </c>
      <c r="C172" s="1">
        <v>0</v>
      </c>
      <c r="D172" s="2">
        <v>233299</v>
      </c>
      <c r="E172" s="2">
        <v>233299</v>
      </c>
      <c r="F172" s="2">
        <v>224111.15</v>
      </c>
    </row>
    <row r="173" spans="1:6" x14ac:dyDescent="0.25">
      <c r="A173" s="1" t="s">
        <v>268</v>
      </c>
      <c r="B173" s="9" t="s">
        <v>269</v>
      </c>
      <c r="C173" s="1">
        <v>0</v>
      </c>
      <c r="D173" s="1">
        <v>0</v>
      </c>
      <c r="E173" s="1">
        <v>0</v>
      </c>
      <c r="F173" s="1">
        <v>0</v>
      </c>
    </row>
    <row r="174" spans="1:6" x14ac:dyDescent="0.25">
      <c r="A174" s="1" t="s">
        <v>270</v>
      </c>
      <c r="B174" s="1" t="s">
        <v>271</v>
      </c>
      <c r="C174" s="1">
        <v>0</v>
      </c>
      <c r="D174" s="2">
        <v>22109</v>
      </c>
      <c r="E174" s="2">
        <v>22109</v>
      </c>
      <c r="F174" s="2">
        <v>17844.97</v>
      </c>
    </row>
    <row r="175" spans="1:6" x14ac:dyDescent="0.25">
      <c r="A175" s="1" t="s">
        <v>272</v>
      </c>
      <c r="B175" s="1" t="s">
        <v>273</v>
      </c>
      <c r="C175" s="1">
        <v>0</v>
      </c>
      <c r="D175" s="2">
        <v>18616</v>
      </c>
      <c r="E175" s="2">
        <v>18616</v>
      </c>
      <c r="F175" s="1">
        <v>0</v>
      </c>
    </row>
    <row r="176" spans="1:6" x14ac:dyDescent="0.25">
      <c r="A176" s="1" t="s">
        <v>274</v>
      </c>
      <c r="B176" s="1" t="s">
        <v>275</v>
      </c>
      <c r="C176" s="1">
        <v>0</v>
      </c>
      <c r="D176" s="2">
        <v>4480</v>
      </c>
      <c r="E176" s="2">
        <v>4480</v>
      </c>
      <c r="F176" s="1">
        <v>0</v>
      </c>
    </row>
    <row r="177" spans="1:8" x14ac:dyDescent="0.25">
      <c r="A177" s="1"/>
      <c r="B177" s="1" t="s">
        <v>276</v>
      </c>
      <c r="C177" s="2">
        <v>345800.93</v>
      </c>
      <c r="D177" s="2">
        <v>48757</v>
      </c>
      <c r="E177" s="2">
        <v>394557.93</v>
      </c>
      <c r="F177" s="2">
        <v>275363.76</v>
      </c>
    </row>
    <row r="178" spans="1:8" x14ac:dyDescent="0.25">
      <c r="A178" s="1">
        <v>7801</v>
      </c>
      <c r="B178" s="1" t="s">
        <v>277</v>
      </c>
      <c r="C178" s="2">
        <v>345800.93</v>
      </c>
      <c r="D178" s="2">
        <v>48757</v>
      </c>
      <c r="E178" s="2">
        <v>394557.93</v>
      </c>
      <c r="F178" s="2">
        <v>275363.76</v>
      </c>
    </row>
    <row r="179" spans="1:8" x14ac:dyDescent="0.25">
      <c r="A179" s="1" t="s">
        <v>278</v>
      </c>
      <c r="B179" s="1" t="s">
        <v>279</v>
      </c>
      <c r="C179" s="2">
        <v>5200</v>
      </c>
      <c r="D179" s="1">
        <v>0</v>
      </c>
      <c r="E179" s="2">
        <v>5200</v>
      </c>
      <c r="F179" s="2">
        <v>5200</v>
      </c>
    </row>
    <row r="180" spans="1:8" x14ac:dyDescent="0.25">
      <c r="A180" s="1" t="s">
        <v>280</v>
      </c>
      <c r="B180" s="1" t="s">
        <v>281</v>
      </c>
      <c r="C180" s="2">
        <v>10000</v>
      </c>
      <c r="D180" s="2">
        <v>-4040</v>
      </c>
      <c r="E180" s="2">
        <v>5960</v>
      </c>
      <c r="F180" s="2">
        <v>5960</v>
      </c>
    </row>
    <row r="181" spans="1:8" x14ac:dyDescent="0.25">
      <c r="A181" s="1" t="s">
        <v>282</v>
      </c>
      <c r="B181" s="1" t="s">
        <v>283</v>
      </c>
      <c r="C181" s="2">
        <v>10400</v>
      </c>
      <c r="D181" s="1">
        <v>0</v>
      </c>
      <c r="E181" s="2">
        <v>10400</v>
      </c>
      <c r="F181" s="2">
        <v>7687.36</v>
      </c>
    </row>
    <row r="182" spans="1:8" x14ac:dyDescent="0.25">
      <c r="A182" s="5" t="s">
        <v>30</v>
      </c>
      <c r="B182" s="5" t="s">
        <v>284</v>
      </c>
      <c r="C182" s="2">
        <v>230000</v>
      </c>
      <c r="D182" s="2">
        <v>-30000</v>
      </c>
      <c r="E182" s="2">
        <v>200000</v>
      </c>
      <c r="F182" s="2">
        <v>200000</v>
      </c>
    </row>
    <row r="183" spans="1:8" x14ac:dyDescent="0.25">
      <c r="A183" s="1" t="s">
        <v>285</v>
      </c>
      <c r="B183" s="1" t="s">
        <v>286</v>
      </c>
      <c r="C183" s="2">
        <v>5200</v>
      </c>
      <c r="D183" s="1">
        <v>0</v>
      </c>
      <c r="E183" s="2">
        <v>5200</v>
      </c>
      <c r="F183" s="2">
        <v>5200</v>
      </c>
    </row>
    <row r="184" spans="1:8" x14ac:dyDescent="0.25">
      <c r="A184" s="1" t="s">
        <v>287</v>
      </c>
      <c r="B184" s="1" t="s">
        <v>288</v>
      </c>
      <c r="C184" s="2">
        <v>25000</v>
      </c>
      <c r="D184" s="2">
        <v>21830</v>
      </c>
      <c r="E184" s="2">
        <v>46830</v>
      </c>
      <c r="F184" s="2">
        <v>45350</v>
      </c>
    </row>
    <row r="185" spans="1:8" x14ac:dyDescent="0.25">
      <c r="A185" s="1" t="s">
        <v>289</v>
      </c>
      <c r="B185" s="1" t="s">
        <v>290</v>
      </c>
      <c r="C185" s="2">
        <v>60000.93</v>
      </c>
      <c r="D185" s="1">
        <v>0</v>
      </c>
      <c r="E185" s="2">
        <v>60000.93</v>
      </c>
      <c r="F185" s="1">
        <v>0</v>
      </c>
    </row>
    <row r="186" spans="1:8" x14ac:dyDescent="0.25">
      <c r="A186" s="1" t="s">
        <v>291</v>
      </c>
      <c r="B186" s="1" t="s">
        <v>292</v>
      </c>
      <c r="C186" s="1">
        <v>0</v>
      </c>
      <c r="D186" s="2">
        <v>50000</v>
      </c>
      <c r="E186" s="2">
        <v>50000</v>
      </c>
      <c r="F186" s="1">
        <v>0</v>
      </c>
    </row>
    <row r="187" spans="1:8" x14ac:dyDescent="0.25">
      <c r="A187" s="1" t="s">
        <v>293</v>
      </c>
      <c r="B187" s="1" t="s">
        <v>294</v>
      </c>
      <c r="C187" s="1">
        <v>0</v>
      </c>
      <c r="D187" s="2">
        <v>5967</v>
      </c>
      <c r="E187" s="2">
        <v>5967</v>
      </c>
      <c r="F187" s="2">
        <v>5966.4</v>
      </c>
    </row>
    <row r="188" spans="1:8" x14ac:dyDescent="0.25">
      <c r="A188" s="1" t="s">
        <v>295</v>
      </c>
      <c r="B188" s="1" t="s">
        <v>296</v>
      </c>
      <c r="C188" s="1">
        <v>0</v>
      </c>
      <c r="D188" s="1">
        <v>0</v>
      </c>
      <c r="E188" s="1">
        <v>0</v>
      </c>
      <c r="F188" s="1">
        <v>0</v>
      </c>
    </row>
    <row r="189" spans="1:8" x14ac:dyDescent="0.25">
      <c r="A189" s="1" t="s">
        <v>297</v>
      </c>
      <c r="B189" s="1" t="s">
        <v>298</v>
      </c>
      <c r="C189" s="1">
        <v>0</v>
      </c>
      <c r="D189" s="2">
        <v>5000</v>
      </c>
      <c r="E189" s="2">
        <v>5000</v>
      </c>
      <c r="F189" s="1">
        <v>0</v>
      </c>
    </row>
    <row r="190" spans="1:8" x14ac:dyDescent="0.25">
      <c r="A190" s="1"/>
      <c r="B190" s="1" t="s">
        <v>299</v>
      </c>
      <c r="C190" s="2">
        <v>97500</v>
      </c>
      <c r="D190" s="2">
        <v>-29860</v>
      </c>
      <c r="E190" s="2">
        <v>67640</v>
      </c>
      <c r="F190" s="2">
        <v>65296</v>
      </c>
    </row>
    <row r="191" spans="1:8" x14ac:dyDescent="0.25">
      <c r="A191" s="1">
        <v>7314</v>
      </c>
      <c r="B191" s="1" t="s">
        <v>151</v>
      </c>
      <c r="C191" s="1">
        <v>0</v>
      </c>
      <c r="D191" s="2">
        <v>7401.44</v>
      </c>
      <c r="E191" s="2">
        <v>7401.44</v>
      </c>
      <c r="F191" s="2">
        <v>6235.04</v>
      </c>
    </row>
    <row r="192" spans="1:8" x14ac:dyDescent="0.25">
      <c r="A192" s="9" t="s">
        <v>300</v>
      </c>
      <c r="B192" s="9" t="s">
        <v>301</v>
      </c>
      <c r="C192" s="1">
        <v>0</v>
      </c>
      <c r="D192" s="1">
        <v>190.72</v>
      </c>
      <c r="E192" s="9">
        <v>190.72</v>
      </c>
      <c r="F192" s="9">
        <v>101.92</v>
      </c>
      <c r="G192" s="9">
        <v>190.72</v>
      </c>
      <c r="H192" s="9">
        <v>101.92</v>
      </c>
    </row>
    <row r="193" spans="1:9" x14ac:dyDescent="0.25">
      <c r="A193" s="9" t="s">
        <v>302</v>
      </c>
      <c r="B193" s="9" t="s">
        <v>303</v>
      </c>
      <c r="C193" s="1">
        <v>0</v>
      </c>
      <c r="D193" s="2">
        <v>7210.72</v>
      </c>
      <c r="E193" s="11">
        <v>7210.72</v>
      </c>
      <c r="F193" s="11">
        <v>6133.12</v>
      </c>
      <c r="G193" s="11">
        <v>7210.72</v>
      </c>
      <c r="H193" s="11">
        <v>6133.12</v>
      </c>
      <c r="I193" s="101" t="s">
        <v>304</v>
      </c>
    </row>
    <row r="194" spans="1:9" x14ac:dyDescent="0.25">
      <c r="A194" s="1">
        <v>8401</v>
      </c>
      <c r="B194" s="1" t="s">
        <v>163</v>
      </c>
      <c r="C194" s="2">
        <v>97500</v>
      </c>
      <c r="D194" s="2">
        <v>-37261.440000000002</v>
      </c>
      <c r="E194" s="12">
        <v>60238.559999999998</v>
      </c>
      <c r="F194" s="12">
        <v>59060.959999999999</v>
      </c>
      <c r="I194" s="101"/>
    </row>
    <row r="195" spans="1:9" x14ac:dyDescent="0.25">
      <c r="A195" s="9" t="s">
        <v>305</v>
      </c>
      <c r="B195" s="9" t="s">
        <v>123</v>
      </c>
      <c r="C195" s="2">
        <v>31500</v>
      </c>
      <c r="D195" s="2">
        <v>-12060</v>
      </c>
      <c r="E195" s="11">
        <v>19440</v>
      </c>
      <c r="F195" s="11">
        <v>18483.36</v>
      </c>
      <c r="G195" s="11">
        <v>19440</v>
      </c>
      <c r="H195" s="11">
        <v>18483.36</v>
      </c>
      <c r="I195" s="101"/>
    </row>
    <row r="196" spans="1:9" x14ac:dyDescent="0.25">
      <c r="A196" s="9" t="s">
        <v>306</v>
      </c>
      <c r="B196" s="9" t="s">
        <v>125</v>
      </c>
      <c r="C196" s="2">
        <v>66000</v>
      </c>
      <c r="D196" s="2">
        <v>-25201.439999999999</v>
      </c>
      <c r="E196" s="11">
        <v>40798.559999999998</v>
      </c>
      <c r="F196" s="11">
        <v>40577.599999999999</v>
      </c>
      <c r="G196" s="11">
        <v>40798.559999999998</v>
      </c>
      <c r="H196" s="11">
        <v>40577.599999999999</v>
      </c>
    </row>
    <row r="197" spans="1:9" x14ac:dyDescent="0.25">
      <c r="A197" s="1"/>
      <c r="B197" s="98" t="s">
        <v>307</v>
      </c>
      <c r="C197" s="2">
        <v>903385.74</v>
      </c>
      <c r="D197" s="2">
        <v>519335.95</v>
      </c>
      <c r="E197" s="2">
        <v>1422721.69</v>
      </c>
      <c r="F197" s="2">
        <v>1369546.91</v>
      </c>
      <c r="G197" s="13">
        <f>SUM(G192:G196)</f>
        <v>67640</v>
      </c>
      <c r="H197" s="13">
        <f>SUM(H192:H196)</f>
        <v>65296</v>
      </c>
    </row>
    <row r="198" spans="1:9" x14ac:dyDescent="0.25">
      <c r="A198" s="1">
        <v>7501</v>
      </c>
      <c r="B198" s="1" t="s">
        <v>192</v>
      </c>
      <c r="C198" s="2">
        <v>903385.74</v>
      </c>
      <c r="D198" s="2">
        <v>519335.95</v>
      </c>
      <c r="E198" s="2">
        <v>1422721.69</v>
      </c>
      <c r="F198" s="2">
        <v>1369546.91</v>
      </c>
    </row>
    <row r="199" spans="1:9" x14ac:dyDescent="0.25">
      <c r="A199" s="1" t="s">
        <v>308</v>
      </c>
      <c r="B199" s="1" t="s">
        <v>309</v>
      </c>
      <c r="C199" s="2">
        <v>91626.17</v>
      </c>
      <c r="D199" s="1">
        <v>0</v>
      </c>
      <c r="E199" s="99">
        <v>91626.17</v>
      </c>
      <c r="F199" s="99">
        <v>91626.17</v>
      </c>
    </row>
    <row r="200" spans="1:9" x14ac:dyDescent="0.25">
      <c r="A200" s="1" t="s">
        <v>310</v>
      </c>
      <c r="B200" s="1" t="s">
        <v>311</v>
      </c>
      <c r="C200" s="2">
        <v>30145.25</v>
      </c>
      <c r="D200" s="1">
        <v>0</v>
      </c>
      <c r="E200" s="99">
        <v>30145.25</v>
      </c>
      <c r="F200" s="99">
        <v>29616.38</v>
      </c>
    </row>
    <row r="201" spans="1:9" x14ac:dyDescent="0.25">
      <c r="A201" s="1" t="s">
        <v>312</v>
      </c>
      <c r="B201" s="1" t="s">
        <v>313</v>
      </c>
      <c r="C201" s="2">
        <v>176620.28</v>
      </c>
      <c r="D201" s="1">
        <v>0</v>
      </c>
      <c r="E201" s="99">
        <v>176620.28</v>
      </c>
      <c r="F201" s="99">
        <v>168285.18</v>
      </c>
    </row>
    <row r="202" spans="1:9" x14ac:dyDescent="0.25">
      <c r="A202" s="1" t="s">
        <v>314</v>
      </c>
      <c r="B202" s="1" t="s">
        <v>315</v>
      </c>
      <c r="C202" s="2">
        <v>142320.51</v>
      </c>
      <c r="D202" s="1">
        <v>0</v>
      </c>
      <c r="E202" s="99">
        <v>142320.51</v>
      </c>
      <c r="F202" s="99">
        <v>142220.17000000001</v>
      </c>
    </row>
    <row r="203" spans="1:9" x14ac:dyDescent="0.25">
      <c r="A203" s="1" t="s">
        <v>316</v>
      </c>
      <c r="B203" s="1" t="s">
        <v>317</v>
      </c>
      <c r="C203" s="2">
        <v>42704.87</v>
      </c>
      <c r="D203" s="2">
        <v>-4700</v>
      </c>
      <c r="E203" s="99">
        <v>38004.870000000003</v>
      </c>
      <c r="F203" s="99">
        <v>37965.550000000003</v>
      </c>
    </row>
    <row r="204" spans="1:9" x14ac:dyDescent="0.25">
      <c r="A204" s="1" t="s">
        <v>318</v>
      </c>
      <c r="B204" s="1" t="s">
        <v>319</v>
      </c>
      <c r="C204" s="2">
        <v>28067.94</v>
      </c>
      <c r="D204" s="2">
        <v>-5964.05</v>
      </c>
      <c r="E204" s="99">
        <v>22103.89</v>
      </c>
      <c r="F204" s="99">
        <v>22103.89</v>
      </c>
    </row>
    <row r="205" spans="1:9" x14ac:dyDescent="0.25">
      <c r="A205" s="1" t="s">
        <v>320</v>
      </c>
      <c r="B205" s="1" t="s">
        <v>321</v>
      </c>
      <c r="C205" s="2">
        <v>391900.72</v>
      </c>
      <c r="D205" s="1">
        <v>0</v>
      </c>
      <c r="E205" s="99">
        <v>391900.72</v>
      </c>
      <c r="F205" s="99">
        <v>388493.21</v>
      </c>
    </row>
    <row r="206" spans="1:9" x14ac:dyDescent="0.25">
      <c r="A206" s="1" t="s">
        <v>322</v>
      </c>
      <c r="B206" s="1" t="s">
        <v>323</v>
      </c>
      <c r="C206" s="1">
        <v>0</v>
      </c>
      <c r="D206" s="2">
        <v>530000</v>
      </c>
      <c r="E206" s="99">
        <v>530000</v>
      </c>
      <c r="F206" s="99">
        <v>489236.36</v>
      </c>
    </row>
    <row r="207" spans="1:9" x14ac:dyDescent="0.25">
      <c r="A207" s="1"/>
      <c r="B207" s="98" t="s">
        <v>324</v>
      </c>
      <c r="C207" s="2">
        <v>386824.45</v>
      </c>
      <c r="D207" s="2">
        <v>56694</v>
      </c>
      <c r="E207" s="99">
        <v>443518.45</v>
      </c>
      <c r="F207" s="99">
        <v>336443.58</v>
      </c>
    </row>
    <row r="208" spans="1:9" x14ac:dyDescent="0.25">
      <c r="A208" s="1">
        <v>7505</v>
      </c>
      <c r="B208" s="1" t="s">
        <v>49</v>
      </c>
      <c r="C208" s="2">
        <v>386824.45</v>
      </c>
      <c r="D208" s="2">
        <v>56694</v>
      </c>
      <c r="E208" s="99">
        <v>443518.45</v>
      </c>
      <c r="F208" s="99">
        <v>336443.58</v>
      </c>
    </row>
    <row r="209" spans="1:6" x14ac:dyDescent="0.25">
      <c r="A209" s="1" t="s">
        <v>325</v>
      </c>
      <c r="B209" s="1" t="s">
        <v>326</v>
      </c>
      <c r="C209" s="2">
        <v>73662.149999999994</v>
      </c>
      <c r="D209" s="1">
        <v>0</v>
      </c>
      <c r="E209" s="99">
        <v>73662.149999999994</v>
      </c>
      <c r="F209" s="99">
        <v>72650.78</v>
      </c>
    </row>
    <row r="210" spans="1:6" x14ac:dyDescent="0.25">
      <c r="A210" s="1" t="s">
        <v>23</v>
      </c>
      <c r="B210" s="5" t="s">
        <v>327</v>
      </c>
      <c r="C210" s="6">
        <v>83344.55</v>
      </c>
      <c r="D210" s="6">
        <v>-4370</v>
      </c>
      <c r="E210" s="99">
        <v>78974.55</v>
      </c>
      <c r="F210" s="99">
        <v>71134.080000000002</v>
      </c>
    </row>
    <row r="211" spans="1:6" x14ac:dyDescent="0.25">
      <c r="A211" s="1" t="s">
        <v>328</v>
      </c>
      <c r="B211" s="1" t="s">
        <v>329</v>
      </c>
      <c r="C211" s="2">
        <v>29378.560000000001</v>
      </c>
      <c r="D211" s="1">
        <v>0</v>
      </c>
      <c r="E211" s="99">
        <v>29378.560000000001</v>
      </c>
      <c r="F211" s="99">
        <v>28830.85</v>
      </c>
    </row>
    <row r="212" spans="1:6" x14ac:dyDescent="0.25">
      <c r="A212" s="1" t="s">
        <v>330</v>
      </c>
      <c r="B212" s="1" t="s">
        <v>331</v>
      </c>
      <c r="C212" s="2">
        <v>200439.19</v>
      </c>
      <c r="D212" s="1">
        <v>0</v>
      </c>
      <c r="E212" s="99">
        <v>200439.19</v>
      </c>
      <c r="F212" s="99">
        <v>118814.59</v>
      </c>
    </row>
    <row r="213" spans="1:6" x14ac:dyDescent="0.25">
      <c r="A213" s="1" t="s">
        <v>332</v>
      </c>
      <c r="B213" s="1" t="s">
        <v>333</v>
      </c>
      <c r="C213" s="1">
        <v>0</v>
      </c>
      <c r="D213" s="2">
        <v>16050</v>
      </c>
      <c r="E213" s="2">
        <v>16050</v>
      </c>
      <c r="F213" s="1">
        <v>0</v>
      </c>
    </row>
    <row r="214" spans="1:6" x14ac:dyDescent="0.25">
      <c r="A214" s="1" t="s">
        <v>334</v>
      </c>
      <c r="B214" s="1" t="s">
        <v>335</v>
      </c>
      <c r="C214" s="1">
        <v>0</v>
      </c>
      <c r="D214" s="2">
        <v>45014</v>
      </c>
      <c r="E214" s="99">
        <v>45014</v>
      </c>
      <c r="F214" s="99">
        <v>45013.279999999999</v>
      </c>
    </row>
    <row r="215" spans="1:6" x14ac:dyDescent="0.25">
      <c r="A215" s="1"/>
      <c r="B215" s="1" t="s">
        <v>336</v>
      </c>
      <c r="C215" s="1">
        <v>0</v>
      </c>
      <c r="D215" s="2">
        <v>80267.55</v>
      </c>
      <c r="E215" s="2">
        <v>80267.55</v>
      </c>
      <c r="F215" s="1">
        <v>0</v>
      </c>
    </row>
    <row r="216" spans="1:6" x14ac:dyDescent="0.25">
      <c r="A216" s="1">
        <v>7501</v>
      </c>
      <c r="B216" s="1" t="s">
        <v>192</v>
      </c>
      <c r="C216" s="1">
        <v>0</v>
      </c>
      <c r="D216" s="2">
        <v>80267.55</v>
      </c>
      <c r="E216" s="2">
        <v>80267.55</v>
      </c>
      <c r="F216" s="1">
        <v>0</v>
      </c>
    </row>
    <row r="217" spans="1:6" x14ac:dyDescent="0.25">
      <c r="A217" s="1" t="s">
        <v>337</v>
      </c>
      <c r="B217" s="1" t="s">
        <v>338</v>
      </c>
      <c r="C217" s="1">
        <v>0</v>
      </c>
      <c r="D217" s="2">
        <v>71667.45</v>
      </c>
      <c r="E217" s="2">
        <v>71667.45</v>
      </c>
      <c r="F217" s="1">
        <v>0</v>
      </c>
    </row>
    <row r="218" spans="1:6" x14ac:dyDescent="0.25">
      <c r="A218" s="1" t="s">
        <v>339</v>
      </c>
      <c r="B218" s="1" t="s">
        <v>340</v>
      </c>
      <c r="C218" s="1">
        <v>0</v>
      </c>
      <c r="D218" s="2">
        <v>8600.1</v>
      </c>
      <c r="E218" s="2">
        <v>8600.1</v>
      </c>
      <c r="F218" s="1">
        <v>0</v>
      </c>
    </row>
    <row r="219" spans="1:6" x14ac:dyDescent="0.25">
      <c r="A219" s="1"/>
      <c r="B219" s="1" t="s">
        <v>341</v>
      </c>
      <c r="C219" s="2">
        <v>295584.93</v>
      </c>
      <c r="D219" s="2">
        <v>426949.41</v>
      </c>
      <c r="E219" s="2">
        <v>722534.34</v>
      </c>
      <c r="F219" s="2">
        <v>574793.81999999995</v>
      </c>
    </row>
    <row r="220" spans="1:6" x14ac:dyDescent="0.25">
      <c r="A220" s="1"/>
      <c r="B220" s="1" t="s">
        <v>342</v>
      </c>
      <c r="C220" s="2">
        <v>194786.24</v>
      </c>
      <c r="D220" s="2">
        <v>249766</v>
      </c>
      <c r="E220" s="2">
        <v>444552.24</v>
      </c>
      <c r="F220" s="2">
        <v>371735.86</v>
      </c>
    </row>
    <row r="221" spans="1:6" x14ac:dyDescent="0.25">
      <c r="A221" s="1">
        <v>7102</v>
      </c>
      <c r="B221" s="1" t="s">
        <v>65</v>
      </c>
      <c r="C221" s="2">
        <v>21649.97</v>
      </c>
      <c r="D221" s="2">
        <v>27774</v>
      </c>
      <c r="E221" s="2">
        <v>49423.97</v>
      </c>
      <c r="F221" s="2">
        <v>41863.58</v>
      </c>
    </row>
    <row r="222" spans="1:6" x14ac:dyDescent="0.25">
      <c r="A222" s="1" t="s">
        <v>343</v>
      </c>
      <c r="B222" s="1" t="s">
        <v>67</v>
      </c>
      <c r="C222" s="2">
        <v>11649.97</v>
      </c>
      <c r="D222" s="2">
        <v>15148</v>
      </c>
      <c r="E222" s="2">
        <v>26797.97</v>
      </c>
      <c r="F222" s="2">
        <v>24757.09</v>
      </c>
    </row>
    <row r="223" spans="1:6" x14ac:dyDescent="0.25">
      <c r="A223" s="1" t="s">
        <v>344</v>
      </c>
      <c r="B223" s="1" t="s">
        <v>73</v>
      </c>
      <c r="C223" s="2">
        <v>10000</v>
      </c>
      <c r="D223" s="2">
        <v>12626</v>
      </c>
      <c r="E223" s="2">
        <v>22626</v>
      </c>
      <c r="F223" s="2">
        <v>17106.490000000002</v>
      </c>
    </row>
    <row r="224" spans="1:6" x14ac:dyDescent="0.25">
      <c r="A224" s="1">
        <v>7105</v>
      </c>
      <c r="B224" s="1" t="s">
        <v>80</v>
      </c>
      <c r="C224" s="2">
        <v>139799.6</v>
      </c>
      <c r="D224" s="2">
        <v>186762</v>
      </c>
      <c r="E224" s="2">
        <v>326561.59999999998</v>
      </c>
      <c r="F224" s="2">
        <v>287094.59000000003</v>
      </c>
    </row>
    <row r="225" spans="1:6" x14ac:dyDescent="0.25">
      <c r="A225" s="1" t="s">
        <v>345</v>
      </c>
      <c r="B225" s="1" t="s">
        <v>82</v>
      </c>
      <c r="C225" s="1">
        <v>0</v>
      </c>
      <c r="D225" s="2">
        <v>5000</v>
      </c>
      <c r="E225" s="2">
        <v>5000</v>
      </c>
      <c r="F225" s="1">
        <v>147.75</v>
      </c>
    </row>
    <row r="226" spans="1:6" x14ac:dyDescent="0.25">
      <c r="A226" s="1" t="s">
        <v>346</v>
      </c>
      <c r="B226" s="1" t="s">
        <v>347</v>
      </c>
      <c r="C226" s="2">
        <v>139799.6</v>
      </c>
      <c r="D226" s="2">
        <v>181762</v>
      </c>
      <c r="E226" s="2">
        <v>321561.59999999998</v>
      </c>
      <c r="F226" s="2">
        <v>286946.84000000003</v>
      </c>
    </row>
    <row r="227" spans="1:6" x14ac:dyDescent="0.25">
      <c r="A227" s="1">
        <v>7106</v>
      </c>
      <c r="B227" s="1" t="s">
        <v>87</v>
      </c>
      <c r="C227" s="2">
        <v>21686.66</v>
      </c>
      <c r="D227" s="2">
        <v>22583</v>
      </c>
      <c r="E227" s="2">
        <v>44269.66</v>
      </c>
      <c r="F227" s="2">
        <v>36266.81</v>
      </c>
    </row>
    <row r="228" spans="1:6" x14ac:dyDescent="0.25">
      <c r="A228" s="1" t="s">
        <v>348</v>
      </c>
      <c r="B228" s="1" t="s">
        <v>89</v>
      </c>
      <c r="C228" s="2">
        <v>16286.66</v>
      </c>
      <c r="D228" s="2">
        <v>21176</v>
      </c>
      <c r="E228" s="2">
        <v>37462.660000000003</v>
      </c>
      <c r="F228" s="2">
        <v>33778.78</v>
      </c>
    </row>
    <row r="229" spans="1:6" x14ac:dyDescent="0.25">
      <c r="A229" s="1" t="s">
        <v>349</v>
      </c>
      <c r="B229" s="1" t="s">
        <v>95</v>
      </c>
      <c r="C229" s="2">
        <v>5400</v>
      </c>
      <c r="D229" s="2">
        <v>1407</v>
      </c>
      <c r="E229" s="2">
        <v>6807</v>
      </c>
      <c r="F229" s="2">
        <v>2488.0300000000002</v>
      </c>
    </row>
    <row r="230" spans="1:6" x14ac:dyDescent="0.25">
      <c r="A230" s="1">
        <v>7107</v>
      </c>
      <c r="B230" s="1" t="s">
        <v>102</v>
      </c>
      <c r="C230" s="2">
        <v>11650.01</v>
      </c>
      <c r="D230" s="2">
        <v>12647</v>
      </c>
      <c r="E230" s="2">
        <v>24297.01</v>
      </c>
      <c r="F230" s="2">
        <v>6510.88</v>
      </c>
    </row>
    <row r="231" spans="1:6" x14ac:dyDescent="0.25">
      <c r="A231" s="1" t="s">
        <v>350</v>
      </c>
      <c r="B231" s="1" t="s">
        <v>104</v>
      </c>
      <c r="C231" s="2">
        <v>11650.01</v>
      </c>
      <c r="D231" s="2">
        <v>12647</v>
      </c>
      <c r="E231" s="2">
        <v>24297.01</v>
      </c>
      <c r="F231" s="2">
        <v>6510.88</v>
      </c>
    </row>
    <row r="232" spans="1:6" x14ac:dyDescent="0.25">
      <c r="A232" s="1"/>
      <c r="B232" s="1" t="s">
        <v>110</v>
      </c>
      <c r="C232" s="2">
        <v>90798.69</v>
      </c>
      <c r="D232" s="2">
        <v>185483.41</v>
      </c>
      <c r="E232" s="2">
        <v>276282.09999999998</v>
      </c>
      <c r="F232" s="2">
        <v>203057.96</v>
      </c>
    </row>
    <row r="233" spans="1:6" x14ac:dyDescent="0.25">
      <c r="A233" s="1">
        <v>7304</v>
      </c>
      <c r="B233" s="1" t="s">
        <v>121</v>
      </c>
      <c r="C233" s="1">
        <v>0</v>
      </c>
      <c r="D233" s="2">
        <v>1500</v>
      </c>
      <c r="E233" s="2">
        <v>1500</v>
      </c>
      <c r="F233" s="1">
        <v>829.62</v>
      </c>
    </row>
    <row r="234" spans="1:6" x14ac:dyDescent="0.25">
      <c r="A234" s="1" t="s">
        <v>351</v>
      </c>
      <c r="B234" s="1" t="s">
        <v>352</v>
      </c>
      <c r="C234" s="1">
        <v>0</v>
      </c>
      <c r="D234" s="2">
        <v>1500</v>
      </c>
      <c r="E234" s="2">
        <v>1500</v>
      </c>
      <c r="F234" s="1">
        <v>829.62</v>
      </c>
    </row>
    <row r="235" spans="1:6" x14ac:dyDescent="0.25">
      <c r="A235" s="1">
        <v>7308</v>
      </c>
      <c r="B235" s="1" t="s">
        <v>134</v>
      </c>
      <c r="C235" s="2">
        <v>90798.69</v>
      </c>
      <c r="D235" s="2">
        <v>183983.41</v>
      </c>
      <c r="E235" s="2">
        <v>274782.09999999998</v>
      </c>
      <c r="F235" s="2">
        <v>202228.34</v>
      </c>
    </row>
    <row r="236" spans="1:6" x14ac:dyDescent="0.25">
      <c r="A236" s="1" t="s">
        <v>353</v>
      </c>
      <c r="B236" s="1" t="s">
        <v>140</v>
      </c>
      <c r="C236" s="2">
        <v>10000</v>
      </c>
      <c r="D236" s="2">
        <v>-8500</v>
      </c>
      <c r="E236" s="2">
        <v>1500</v>
      </c>
      <c r="F236" s="1">
        <v>796.65</v>
      </c>
    </row>
    <row r="237" spans="1:6" x14ac:dyDescent="0.25">
      <c r="A237" s="1" t="s">
        <v>354</v>
      </c>
      <c r="B237" s="1" t="s">
        <v>142</v>
      </c>
      <c r="C237" s="2">
        <v>74798.69</v>
      </c>
      <c r="D237" s="2">
        <v>175120.89</v>
      </c>
      <c r="E237" s="2">
        <v>249919.58</v>
      </c>
      <c r="F237" s="2">
        <v>178565.2</v>
      </c>
    </row>
    <row r="238" spans="1:6" x14ac:dyDescent="0.25">
      <c r="A238" s="1" t="s">
        <v>355</v>
      </c>
      <c r="B238" s="1" t="s">
        <v>249</v>
      </c>
      <c r="C238" s="1">
        <v>0</v>
      </c>
      <c r="D238" s="2">
        <v>19500</v>
      </c>
      <c r="E238" s="2">
        <v>19500</v>
      </c>
      <c r="F238" s="2">
        <v>19006.91</v>
      </c>
    </row>
    <row r="239" spans="1:6" x14ac:dyDescent="0.25">
      <c r="A239" s="1" t="s">
        <v>356</v>
      </c>
      <c r="B239" s="1" t="s">
        <v>357</v>
      </c>
      <c r="C239" s="2">
        <v>6000</v>
      </c>
      <c r="D239" s="2">
        <v>-2137.48</v>
      </c>
      <c r="E239" s="2">
        <v>3862.52</v>
      </c>
      <c r="F239" s="2">
        <v>3859.58</v>
      </c>
    </row>
    <row r="240" spans="1:6" x14ac:dyDescent="0.25">
      <c r="A240" s="1"/>
      <c r="B240" s="1" t="s">
        <v>358</v>
      </c>
      <c r="C240" s="2">
        <v>10000</v>
      </c>
      <c r="D240" s="2">
        <v>-8300</v>
      </c>
      <c r="E240" s="2">
        <v>1700</v>
      </c>
      <c r="F240" s="1">
        <v>0</v>
      </c>
    </row>
    <row r="241" spans="1:6" x14ac:dyDescent="0.25">
      <c r="A241" s="1">
        <v>8401</v>
      </c>
      <c r="B241" s="1" t="s">
        <v>163</v>
      </c>
      <c r="C241" s="2">
        <v>10000</v>
      </c>
      <c r="D241" s="2">
        <v>-8300</v>
      </c>
      <c r="E241" s="2">
        <v>1700</v>
      </c>
      <c r="F241" s="1">
        <v>0</v>
      </c>
    </row>
    <row r="242" spans="1:6" x14ac:dyDescent="0.25">
      <c r="A242" s="1" t="s">
        <v>359</v>
      </c>
      <c r="B242" s="1" t="s">
        <v>123</v>
      </c>
      <c r="C242" s="2">
        <v>10000</v>
      </c>
      <c r="D242" s="2">
        <v>-8300</v>
      </c>
      <c r="E242" s="2">
        <v>1700</v>
      </c>
      <c r="F242" s="1">
        <v>0</v>
      </c>
    </row>
    <row r="243" spans="1:6" x14ac:dyDescent="0.25">
      <c r="A243" s="1"/>
      <c r="B243" s="4" t="s">
        <v>360</v>
      </c>
      <c r="C243" s="2">
        <v>3307638.11</v>
      </c>
      <c r="D243" s="2">
        <v>587572.65</v>
      </c>
      <c r="E243" s="2">
        <v>3895210.76</v>
      </c>
      <c r="F243" s="2">
        <v>3280323.47</v>
      </c>
    </row>
    <row r="244" spans="1:6" x14ac:dyDescent="0.25">
      <c r="A244" s="1"/>
      <c r="B244" s="1" t="s">
        <v>361</v>
      </c>
      <c r="C244" s="2">
        <v>3307638.11</v>
      </c>
      <c r="D244" s="2">
        <v>587572.65</v>
      </c>
      <c r="E244" s="2">
        <v>3895210.76</v>
      </c>
      <c r="F244" s="2">
        <v>3280323.47</v>
      </c>
    </row>
    <row r="245" spans="1:6" x14ac:dyDescent="0.25">
      <c r="A245" s="1"/>
      <c r="B245" s="1" t="s">
        <v>362</v>
      </c>
      <c r="C245" s="2">
        <v>1932600</v>
      </c>
      <c r="D245" s="2">
        <v>-548126.93000000005</v>
      </c>
      <c r="E245" s="2">
        <v>1384473.07</v>
      </c>
      <c r="F245" s="2">
        <v>1166182.72</v>
      </c>
    </row>
    <row r="246" spans="1:6" x14ac:dyDescent="0.25">
      <c r="A246" s="1">
        <v>7501</v>
      </c>
      <c r="B246" s="1" t="s">
        <v>192</v>
      </c>
      <c r="C246" s="2">
        <v>1932600</v>
      </c>
      <c r="D246" s="2">
        <v>-548126.93000000005</v>
      </c>
      <c r="E246" s="2">
        <v>1384473.07</v>
      </c>
      <c r="F246" s="2">
        <v>1166182.72</v>
      </c>
    </row>
    <row r="247" spans="1:6" x14ac:dyDescent="0.25">
      <c r="A247" s="1" t="s">
        <v>363</v>
      </c>
      <c r="B247" s="1" t="s">
        <v>364</v>
      </c>
      <c r="C247" s="2">
        <v>16000</v>
      </c>
      <c r="D247" s="2">
        <v>-16000</v>
      </c>
      <c r="E247" s="1">
        <v>0</v>
      </c>
      <c r="F247" s="1">
        <v>0</v>
      </c>
    </row>
    <row r="248" spans="1:6" x14ac:dyDescent="0.25">
      <c r="A248" s="1" t="s">
        <v>365</v>
      </c>
      <c r="B248" s="1" t="s">
        <v>366</v>
      </c>
      <c r="C248" s="2">
        <v>100000</v>
      </c>
      <c r="D248" s="2">
        <v>-100000</v>
      </c>
      <c r="E248" s="1">
        <v>0</v>
      </c>
      <c r="F248" s="1">
        <v>0</v>
      </c>
    </row>
    <row r="249" spans="1:6" x14ac:dyDescent="0.25">
      <c r="A249" s="1" t="s">
        <v>367</v>
      </c>
      <c r="B249" s="1" t="s">
        <v>368</v>
      </c>
      <c r="C249" s="2">
        <v>30000</v>
      </c>
      <c r="D249" s="2">
        <v>-30000</v>
      </c>
      <c r="E249" s="1">
        <v>0</v>
      </c>
      <c r="F249" s="1">
        <v>0</v>
      </c>
    </row>
    <row r="250" spans="1:6" x14ac:dyDescent="0.25">
      <c r="A250" s="1" t="s">
        <v>369</v>
      </c>
      <c r="B250" s="1" t="s">
        <v>370</v>
      </c>
      <c r="C250" s="2">
        <v>12000</v>
      </c>
      <c r="D250" s="2">
        <v>-12000</v>
      </c>
      <c r="E250" s="1">
        <v>0</v>
      </c>
      <c r="F250" s="1">
        <v>0</v>
      </c>
    </row>
    <row r="251" spans="1:6" x14ac:dyDescent="0.25">
      <c r="A251" s="1" t="s">
        <v>371</v>
      </c>
      <c r="B251" s="1" t="s">
        <v>372</v>
      </c>
      <c r="C251" s="2">
        <v>100000</v>
      </c>
      <c r="D251" s="2">
        <v>-100000</v>
      </c>
      <c r="E251" s="1">
        <v>0</v>
      </c>
      <c r="F251" s="1">
        <v>0</v>
      </c>
    </row>
    <row r="252" spans="1:6" x14ac:dyDescent="0.25">
      <c r="A252" s="1" t="s">
        <v>373</v>
      </c>
      <c r="B252" s="1" t="s">
        <v>374</v>
      </c>
      <c r="C252" s="2">
        <v>417000</v>
      </c>
      <c r="D252" s="2">
        <v>-29565.439999999999</v>
      </c>
      <c r="E252" s="2">
        <v>387434.56</v>
      </c>
      <c r="F252" s="2">
        <v>386531.52</v>
      </c>
    </row>
    <row r="253" spans="1:6" x14ac:dyDescent="0.25">
      <c r="A253" s="1" t="s">
        <v>375</v>
      </c>
      <c r="B253" s="5" t="s">
        <v>376</v>
      </c>
      <c r="C253" s="2">
        <v>153600</v>
      </c>
      <c r="D253" s="2">
        <v>106071.43</v>
      </c>
      <c r="E253" s="2">
        <v>259671.43</v>
      </c>
      <c r="F253" s="2">
        <v>190234.82</v>
      </c>
    </row>
    <row r="254" spans="1:6" x14ac:dyDescent="0.25">
      <c r="A254" s="1" t="s">
        <v>377</v>
      </c>
      <c r="B254" s="1" t="s">
        <v>378</v>
      </c>
      <c r="C254" s="2">
        <v>35000</v>
      </c>
      <c r="D254" s="2">
        <v>8091</v>
      </c>
      <c r="E254" s="2">
        <v>43091</v>
      </c>
      <c r="F254" s="1">
        <v>0</v>
      </c>
    </row>
    <row r="255" spans="1:6" x14ac:dyDescent="0.25">
      <c r="A255" s="97" t="s">
        <v>379</v>
      </c>
      <c r="B255" s="1" t="s">
        <v>380</v>
      </c>
      <c r="C255" s="2">
        <v>60000</v>
      </c>
      <c r="D255" s="2">
        <v>-60000</v>
      </c>
      <c r="E255" s="1">
        <v>0</v>
      </c>
      <c r="F255" s="1">
        <v>0</v>
      </c>
    </row>
    <row r="256" spans="1:6" x14ac:dyDescent="0.25">
      <c r="A256" s="1" t="s">
        <v>381</v>
      </c>
      <c r="B256" s="1" t="s">
        <v>382</v>
      </c>
      <c r="C256" s="2">
        <v>45000</v>
      </c>
      <c r="D256" s="2">
        <v>-45000</v>
      </c>
      <c r="E256" s="1">
        <v>0</v>
      </c>
      <c r="F256" s="1">
        <v>0</v>
      </c>
    </row>
    <row r="257" spans="1:6" x14ac:dyDescent="0.25">
      <c r="A257" s="1" t="s">
        <v>383</v>
      </c>
      <c r="B257" s="98" t="s">
        <v>384</v>
      </c>
      <c r="C257" s="2">
        <v>120000</v>
      </c>
      <c r="D257" s="2">
        <v>-45433.919999999998</v>
      </c>
      <c r="E257" s="99">
        <v>74566.080000000002</v>
      </c>
      <c r="F257" s="99">
        <v>72068.31</v>
      </c>
    </row>
    <row r="258" spans="1:6" x14ac:dyDescent="0.25">
      <c r="A258" s="1" t="s">
        <v>385</v>
      </c>
      <c r="B258" s="1" t="s">
        <v>386</v>
      </c>
      <c r="C258" s="2">
        <v>220000</v>
      </c>
      <c r="D258" s="1">
        <v>0</v>
      </c>
      <c r="E258" s="2">
        <v>220000</v>
      </c>
      <c r="F258" s="2">
        <v>215996.31</v>
      </c>
    </row>
    <row r="259" spans="1:6" x14ac:dyDescent="0.25">
      <c r="A259" s="1" t="s">
        <v>29</v>
      </c>
      <c r="B259" s="98" t="s">
        <v>387</v>
      </c>
      <c r="C259" s="2">
        <v>96000</v>
      </c>
      <c r="D259" s="2">
        <v>-20100</v>
      </c>
      <c r="E259" s="6">
        <v>75900</v>
      </c>
      <c r="F259" s="6">
        <v>75898.44</v>
      </c>
    </row>
    <row r="260" spans="1:6" x14ac:dyDescent="0.25">
      <c r="A260" s="1" t="s">
        <v>388</v>
      </c>
      <c r="B260" s="1" t="s">
        <v>389</v>
      </c>
      <c r="C260" s="2">
        <v>300000</v>
      </c>
      <c r="D260" s="2">
        <v>-300000</v>
      </c>
      <c r="E260" s="1">
        <v>0</v>
      </c>
      <c r="F260" s="1">
        <v>0</v>
      </c>
    </row>
    <row r="261" spans="1:6" x14ac:dyDescent="0.25">
      <c r="A261" s="5" t="s">
        <v>28</v>
      </c>
      <c r="B261" s="5" t="s">
        <v>390</v>
      </c>
      <c r="C261" s="2">
        <v>78000</v>
      </c>
      <c r="D261" s="2">
        <v>-1600</v>
      </c>
      <c r="E261" s="2">
        <v>76400</v>
      </c>
      <c r="F261" s="2">
        <v>76368.89</v>
      </c>
    </row>
    <row r="262" spans="1:6" x14ac:dyDescent="0.25">
      <c r="A262" s="1" t="s">
        <v>391</v>
      </c>
      <c r="B262" s="1" t="s">
        <v>392</v>
      </c>
      <c r="C262" s="2">
        <v>50000</v>
      </c>
      <c r="D262" s="2">
        <v>-50000</v>
      </c>
      <c r="E262" s="1">
        <v>0</v>
      </c>
      <c r="F262" s="1">
        <v>0</v>
      </c>
    </row>
    <row r="263" spans="1:6" x14ac:dyDescent="0.25">
      <c r="A263" s="1" t="s">
        <v>393</v>
      </c>
      <c r="B263" s="1" t="s">
        <v>394</v>
      </c>
      <c r="C263" s="1">
        <v>0</v>
      </c>
      <c r="D263" s="2">
        <v>124690</v>
      </c>
      <c r="E263" s="2">
        <v>124690</v>
      </c>
      <c r="F263" s="2">
        <v>113038.04</v>
      </c>
    </row>
    <row r="264" spans="1:6" x14ac:dyDescent="0.25">
      <c r="A264" s="1" t="s">
        <v>395</v>
      </c>
      <c r="B264" s="98" t="s">
        <v>396</v>
      </c>
      <c r="C264" s="1">
        <v>0</v>
      </c>
      <c r="D264" s="2">
        <v>30600</v>
      </c>
      <c r="E264" s="99">
        <v>30600</v>
      </c>
      <c r="F264" s="99">
        <v>30593.94</v>
      </c>
    </row>
    <row r="265" spans="1:6" x14ac:dyDescent="0.25">
      <c r="A265" s="1" t="s">
        <v>397</v>
      </c>
      <c r="B265" s="1" t="s">
        <v>398</v>
      </c>
      <c r="C265" s="1">
        <v>0</v>
      </c>
      <c r="D265" s="2">
        <v>70300</v>
      </c>
      <c r="E265" s="2">
        <v>70300</v>
      </c>
      <c r="F265" s="1">
        <v>0</v>
      </c>
    </row>
    <row r="266" spans="1:6" x14ac:dyDescent="0.25">
      <c r="A266" s="1" t="s">
        <v>399</v>
      </c>
      <c r="B266" s="98" t="s">
        <v>400</v>
      </c>
      <c r="C266" s="1">
        <v>0</v>
      </c>
      <c r="D266" s="2">
        <v>5820</v>
      </c>
      <c r="E266" s="99">
        <v>5820</v>
      </c>
      <c r="F266" s="99">
        <v>5452.45</v>
      </c>
    </row>
    <row r="267" spans="1:6" x14ac:dyDescent="0.25">
      <c r="A267" s="1" t="s">
        <v>401</v>
      </c>
      <c r="B267" s="1" t="s">
        <v>402</v>
      </c>
      <c r="C267" s="1">
        <v>0</v>
      </c>
      <c r="D267" s="2">
        <v>16000</v>
      </c>
      <c r="E267" s="2">
        <v>16000</v>
      </c>
      <c r="F267" s="1">
        <v>0</v>
      </c>
    </row>
    <row r="268" spans="1:6" x14ac:dyDescent="0.25">
      <c r="A268" s="1" t="s">
        <v>403</v>
      </c>
      <c r="B268" s="5" t="s">
        <v>404</v>
      </c>
      <c r="C268" s="2">
        <v>100000</v>
      </c>
      <c r="D268" s="2">
        <v>-100000</v>
      </c>
      <c r="E268" s="1">
        <v>0</v>
      </c>
      <c r="F268" s="1">
        <v>0</v>
      </c>
    </row>
    <row r="269" spans="1:6" x14ac:dyDescent="0.25">
      <c r="A269" s="1"/>
      <c r="B269" s="1" t="s">
        <v>405</v>
      </c>
      <c r="C269" s="2">
        <v>211000</v>
      </c>
      <c r="D269" s="2">
        <v>377702.04</v>
      </c>
      <c r="E269" s="2">
        <v>588702.04</v>
      </c>
      <c r="F269" s="2">
        <v>361308.17</v>
      </c>
    </row>
    <row r="270" spans="1:6" x14ac:dyDescent="0.25">
      <c r="A270" s="1">
        <v>7505</v>
      </c>
      <c r="B270" s="1" t="s">
        <v>49</v>
      </c>
      <c r="C270" s="2">
        <v>211000</v>
      </c>
      <c r="D270" s="2">
        <v>377702.04</v>
      </c>
      <c r="E270" s="2">
        <v>588702.04</v>
      </c>
      <c r="F270" s="2">
        <v>361308.17</v>
      </c>
    </row>
    <row r="271" spans="1:6" x14ac:dyDescent="0.25">
      <c r="A271" s="1" t="s">
        <v>406</v>
      </c>
      <c r="B271" s="1" t="s">
        <v>407</v>
      </c>
      <c r="C271" s="2">
        <v>15000</v>
      </c>
      <c r="D271" s="2">
        <v>-15000</v>
      </c>
      <c r="E271" s="1">
        <v>0</v>
      </c>
      <c r="F271" s="1">
        <v>0</v>
      </c>
    </row>
    <row r="272" spans="1:6" x14ac:dyDescent="0.25">
      <c r="A272" s="1" t="s">
        <v>408</v>
      </c>
      <c r="B272" s="1" t="s">
        <v>409</v>
      </c>
      <c r="C272" s="2">
        <v>36000</v>
      </c>
      <c r="D272" s="1">
        <v>0</v>
      </c>
      <c r="E272" s="99">
        <v>36000</v>
      </c>
      <c r="F272" s="99">
        <v>9553.75</v>
      </c>
    </row>
    <row r="273" spans="1:6" x14ac:dyDescent="0.25">
      <c r="A273" s="1" t="s">
        <v>410</v>
      </c>
      <c r="B273" s="1" t="s">
        <v>411</v>
      </c>
      <c r="C273" s="2">
        <v>160000</v>
      </c>
      <c r="D273" s="2">
        <v>375720.41</v>
      </c>
      <c r="E273" s="2">
        <v>535720.41</v>
      </c>
      <c r="F273" s="2">
        <v>351754.42</v>
      </c>
    </row>
    <row r="274" spans="1:6" x14ac:dyDescent="0.25">
      <c r="A274" s="1" t="s">
        <v>412</v>
      </c>
      <c r="B274" s="1" t="s">
        <v>413</v>
      </c>
      <c r="C274" s="1">
        <v>0</v>
      </c>
      <c r="D274" s="2">
        <v>6675.2</v>
      </c>
      <c r="E274" s="2">
        <v>6675.2</v>
      </c>
      <c r="F274" s="1">
        <v>0</v>
      </c>
    </row>
    <row r="275" spans="1:6" x14ac:dyDescent="0.25">
      <c r="A275" s="1" t="s">
        <v>414</v>
      </c>
      <c r="B275" s="1" t="s">
        <v>415</v>
      </c>
      <c r="C275" s="1">
        <v>0</v>
      </c>
      <c r="D275" s="2">
        <v>10306.43</v>
      </c>
      <c r="E275" s="2">
        <v>10306.43</v>
      </c>
      <c r="F275" s="1">
        <v>0</v>
      </c>
    </row>
    <row r="276" spans="1:6" x14ac:dyDescent="0.25">
      <c r="A276" s="1"/>
      <c r="B276" s="1" t="s">
        <v>416</v>
      </c>
      <c r="C276" s="2">
        <v>60000</v>
      </c>
      <c r="D276" s="2">
        <v>647158</v>
      </c>
      <c r="E276" s="2">
        <v>707158</v>
      </c>
      <c r="F276" s="2">
        <v>695202.32</v>
      </c>
    </row>
    <row r="277" spans="1:6" x14ac:dyDescent="0.25">
      <c r="A277" s="1">
        <v>7801</v>
      </c>
      <c r="B277" s="1" t="s">
        <v>277</v>
      </c>
      <c r="C277" s="2">
        <v>60000</v>
      </c>
      <c r="D277" s="2">
        <v>647158</v>
      </c>
      <c r="E277" s="2">
        <v>707158</v>
      </c>
      <c r="F277" s="2">
        <v>695202.32</v>
      </c>
    </row>
    <row r="278" spans="1:6" x14ac:dyDescent="0.25">
      <c r="A278" s="5" t="s">
        <v>24</v>
      </c>
      <c r="B278" s="5" t="s">
        <v>417</v>
      </c>
      <c r="C278" s="2">
        <v>60000</v>
      </c>
      <c r="D278" s="1">
        <v>0</v>
      </c>
      <c r="E278" s="6">
        <v>60000</v>
      </c>
      <c r="F278" s="6">
        <v>60000</v>
      </c>
    </row>
    <row r="279" spans="1:6" x14ac:dyDescent="0.25">
      <c r="A279" s="1" t="s">
        <v>418</v>
      </c>
      <c r="B279" s="1" t="s">
        <v>419</v>
      </c>
      <c r="C279" s="1">
        <v>0</v>
      </c>
      <c r="D279" s="2">
        <v>50000</v>
      </c>
      <c r="E279" s="2">
        <v>50000</v>
      </c>
      <c r="F279" s="2">
        <v>50000</v>
      </c>
    </row>
    <row r="280" spans="1:6" x14ac:dyDescent="0.25">
      <c r="A280" s="1" t="s">
        <v>420</v>
      </c>
      <c r="B280" s="1" t="s">
        <v>421</v>
      </c>
      <c r="C280" s="1">
        <v>0</v>
      </c>
      <c r="D280" s="2">
        <v>300000</v>
      </c>
      <c r="E280" s="2">
        <v>300000</v>
      </c>
      <c r="F280" s="2">
        <v>300000</v>
      </c>
    </row>
    <row r="281" spans="1:6" x14ac:dyDescent="0.25">
      <c r="A281" s="1" t="s">
        <v>422</v>
      </c>
      <c r="B281" s="1" t="s">
        <v>423</v>
      </c>
      <c r="C281" s="1">
        <v>0</v>
      </c>
      <c r="D281" s="2">
        <v>43200</v>
      </c>
      <c r="E281" s="2">
        <v>43200</v>
      </c>
      <c r="F281" s="2">
        <v>38187.06</v>
      </c>
    </row>
    <row r="282" spans="1:6" x14ac:dyDescent="0.25">
      <c r="A282" s="1" t="s">
        <v>424</v>
      </c>
      <c r="B282" s="1" t="s">
        <v>425</v>
      </c>
      <c r="C282" s="1">
        <v>0</v>
      </c>
      <c r="D282" s="2">
        <v>31200</v>
      </c>
      <c r="E282" s="2">
        <v>31200</v>
      </c>
      <c r="F282" s="2">
        <v>30115.61</v>
      </c>
    </row>
    <row r="283" spans="1:6" x14ac:dyDescent="0.25">
      <c r="A283" s="1" t="s">
        <v>426</v>
      </c>
      <c r="B283" s="1" t="s">
        <v>427</v>
      </c>
      <c r="C283" s="1">
        <v>0</v>
      </c>
      <c r="D283" s="2">
        <v>11393</v>
      </c>
      <c r="E283" s="2">
        <v>11393</v>
      </c>
      <c r="F283" s="2">
        <v>11000</v>
      </c>
    </row>
    <row r="284" spans="1:6" x14ac:dyDescent="0.25">
      <c r="A284" s="1" t="s">
        <v>428</v>
      </c>
      <c r="B284" s="1" t="s">
        <v>429</v>
      </c>
      <c r="C284" s="1">
        <v>0</v>
      </c>
      <c r="D284" s="2">
        <v>20000</v>
      </c>
      <c r="E284" s="2">
        <v>20000</v>
      </c>
      <c r="F284" s="2">
        <v>20000</v>
      </c>
    </row>
    <row r="285" spans="1:6" x14ac:dyDescent="0.25">
      <c r="A285" s="1" t="s">
        <v>430</v>
      </c>
      <c r="B285" s="1" t="s">
        <v>431</v>
      </c>
      <c r="C285" s="1">
        <v>0</v>
      </c>
      <c r="D285" s="2">
        <v>4000</v>
      </c>
      <c r="E285" s="2">
        <v>4000</v>
      </c>
      <c r="F285" s="2">
        <v>3621.52</v>
      </c>
    </row>
    <row r="286" spans="1:6" x14ac:dyDescent="0.25">
      <c r="A286" s="1" t="s">
        <v>432</v>
      </c>
      <c r="B286" s="1" t="s">
        <v>433</v>
      </c>
      <c r="C286" s="1">
        <v>0</v>
      </c>
      <c r="D286" s="2">
        <v>5000</v>
      </c>
      <c r="E286" s="2">
        <v>5000</v>
      </c>
      <c r="F286" s="1">
        <v>0</v>
      </c>
    </row>
    <row r="287" spans="1:6" x14ac:dyDescent="0.25">
      <c r="A287" s="1" t="s">
        <v>434</v>
      </c>
      <c r="B287" s="1" t="s">
        <v>435</v>
      </c>
      <c r="C287" s="1">
        <v>0</v>
      </c>
      <c r="D287" s="2">
        <v>150000</v>
      </c>
      <c r="E287" s="2">
        <v>150000</v>
      </c>
      <c r="F287" s="2">
        <v>149942.60999999999</v>
      </c>
    </row>
    <row r="288" spans="1:6" x14ac:dyDescent="0.25">
      <c r="A288" s="1" t="s">
        <v>436</v>
      </c>
      <c r="B288" s="1" t="s">
        <v>437</v>
      </c>
      <c r="C288" s="1">
        <v>0</v>
      </c>
      <c r="D288" s="2">
        <v>10365</v>
      </c>
      <c r="E288" s="2">
        <v>10365</v>
      </c>
      <c r="F288" s="2">
        <v>10365</v>
      </c>
    </row>
    <row r="289" spans="1:6" x14ac:dyDescent="0.25">
      <c r="A289" s="1" t="s">
        <v>438</v>
      </c>
      <c r="B289" s="1" t="s">
        <v>439</v>
      </c>
      <c r="C289" s="1">
        <v>0</v>
      </c>
      <c r="D289" s="2">
        <v>22000</v>
      </c>
      <c r="E289" s="2">
        <v>22000</v>
      </c>
      <c r="F289" s="2">
        <v>21970.52</v>
      </c>
    </row>
    <row r="290" spans="1:6" x14ac:dyDescent="0.25">
      <c r="A290" s="1"/>
      <c r="B290" s="1" t="s">
        <v>440</v>
      </c>
      <c r="C290" s="2">
        <v>1018025.84</v>
      </c>
      <c r="D290" s="2">
        <v>55513</v>
      </c>
      <c r="E290" s="2">
        <v>1073538.8400000001</v>
      </c>
      <c r="F290" s="2">
        <v>1012329.88</v>
      </c>
    </row>
    <row r="291" spans="1:6" x14ac:dyDescent="0.25">
      <c r="A291" s="1">
        <v>7501</v>
      </c>
      <c r="B291" s="1" t="s">
        <v>192</v>
      </c>
      <c r="C291" s="2">
        <v>303631.18</v>
      </c>
      <c r="D291" s="2">
        <v>75331</v>
      </c>
      <c r="E291" s="2">
        <v>378962.18</v>
      </c>
      <c r="F291" s="2">
        <v>371012.24</v>
      </c>
    </row>
    <row r="292" spans="1:6" x14ac:dyDescent="0.25">
      <c r="A292" s="1" t="s">
        <v>441</v>
      </c>
      <c r="B292" s="98" t="s">
        <v>442</v>
      </c>
      <c r="C292" s="2">
        <v>72500.88</v>
      </c>
      <c r="D292" s="1">
        <v>0</v>
      </c>
      <c r="E292" s="2">
        <v>72500.88</v>
      </c>
      <c r="F292" s="2">
        <v>72500.88</v>
      </c>
    </row>
    <row r="293" spans="1:6" x14ac:dyDescent="0.25">
      <c r="A293" s="1" t="s">
        <v>443</v>
      </c>
      <c r="B293" s="98" t="s">
        <v>444</v>
      </c>
      <c r="C293" s="2">
        <v>39872.22</v>
      </c>
      <c r="D293" s="1">
        <v>0</v>
      </c>
      <c r="E293" s="2">
        <v>39872.22</v>
      </c>
      <c r="F293" s="2">
        <v>39795.31</v>
      </c>
    </row>
    <row r="294" spans="1:6" x14ac:dyDescent="0.25">
      <c r="A294" s="1" t="s">
        <v>445</v>
      </c>
      <c r="B294" s="98" t="s">
        <v>446</v>
      </c>
      <c r="C294" s="2">
        <v>17237.28</v>
      </c>
      <c r="D294" s="1">
        <v>0</v>
      </c>
      <c r="E294" s="2">
        <v>17237.28</v>
      </c>
      <c r="F294" s="2">
        <v>17205.900000000001</v>
      </c>
    </row>
    <row r="295" spans="1:6" x14ac:dyDescent="0.25">
      <c r="A295" s="1" t="s">
        <v>447</v>
      </c>
      <c r="B295" s="98" t="s">
        <v>448</v>
      </c>
      <c r="C295" s="2">
        <v>20001.79</v>
      </c>
      <c r="D295" s="1">
        <v>0</v>
      </c>
      <c r="E295" s="2">
        <v>20001.79</v>
      </c>
      <c r="F295" s="2">
        <v>19403.150000000001</v>
      </c>
    </row>
    <row r="296" spans="1:6" x14ac:dyDescent="0.25">
      <c r="A296" s="1" t="s">
        <v>449</v>
      </c>
      <c r="B296" s="98" t="s">
        <v>450</v>
      </c>
      <c r="C296" s="2">
        <v>3372</v>
      </c>
      <c r="D296" s="1">
        <v>0</v>
      </c>
      <c r="E296" s="2">
        <v>3372</v>
      </c>
      <c r="F296" s="2">
        <v>3370.75</v>
      </c>
    </row>
    <row r="297" spans="1:6" x14ac:dyDescent="0.25">
      <c r="A297" s="1" t="s">
        <v>451</v>
      </c>
      <c r="B297" s="98" t="s">
        <v>452</v>
      </c>
      <c r="C297" s="1">
        <v>0</v>
      </c>
      <c r="D297" s="2">
        <v>75331</v>
      </c>
      <c r="E297" s="2">
        <v>75331</v>
      </c>
      <c r="F297" s="2">
        <v>73524.179999999993</v>
      </c>
    </row>
    <row r="298" spans="1:6" x14ac:dyDescent="0.25">
      <c r="A298" s="1" t="s">
        <v>453</v>
      </c>
      <c r="B298" s="98" t="s">
        <v>454</v>
      </c>
      <c r="C298" s="2">
        <v>150647.01</v>
      </c>
      <c r="D298" s="1">
        <v>0</v>
      </c>
      <c r="E298" s="2">
        <v>150647.01</v>
      </c>
      <c r="F298" s="2">
        <v>145212.07</v>
      </c>
    </row>
    <row r="299" spans="1:6" x14ac:dyDescent="0.25">
      <c r="A299" s="1">
        <v>7505</v>
      </c>
      <c r="B299" s="1" t="s">
        <v>49</v>
      </c>
      <c r="C299" s="2">
        <v>714394.66</v>
      </c>
      <c r="D299" s="2">
        <v>-19818</v>
      </c>
      <c r="E299" s="2">
        <v>694576.66</v>
      </c>
      <c r="F299" s="2">
        <v>641317.64</v>
      </c>
    </row>
    <row r="300" spans="1:6" x14ac:dyDescent="0.25">
      <c r="A300" s="1" t="s">
        <v>455</v>
      </c>
      <c r="B300" s="98" t="s">
        <v>456</v>
      </c>
      <c r="C300" s="2">
        <v>332951</v>
      </c>
      <c r="D300" s="1">
        <v>0</v>
      </c>
      <c r="E300" s="99">
        <v>332951</v>
      </c>
      <c r="F300" s="99">
        <v>329800.40999999997</v>
      </c>
    </row>
    <row r="301" spans="1:6" x14ac:dyDescent="0.25">
      <c r="A301" s="1" t="s">
        <v>457</v>
      </c>
      <c r="B301" s="98" t="s">
        <v>458</v>
      </c>
      <c r="C301" s="2">
        <v>38881.949999999997</v>
      </c>
      <c r="D301" s="2">
        <v>-10272</v>
      </c>
      <c r="E301" s="99">
        <v>28609.95</v>
      </c>
      <c r="F301" s="99">
        <v>28609.64</v>
      </c>
    </row>
    <row r="302" spans="1:6" x14ac:dyDescent="0.25">
      <c r="A302" s="1" t="s">
        <v>459</v>
      </c>
      <c r="B302" s="98" t="s">
        <v>460</v>
      </c>
      <c r="C302" s="2">
        <v>91200</v>
      </c>
      <c r="D302" s="2">
        <v>-1600</v>
      </c>
      <c r="E302" s="99">
        <v>89600</v>
      </c>
      <c r="F302" s="99">
        <v>53096.36</v>
      </c>
    </row>
    <row r="303" spans="1:6" x14ac:dyDescent="0.25">
      <c r="A303" s="1" t="s">
        <v>461</v>
      </c>
      <c r="B303" s="98" t="s">
        <v>462</v>
      </c>
      <c r="C303" s="2">
        <v>74100</v>
      </c>
      <c r="D303" s="2">
        <v>-2300</v>
      </c>
      <c r="E303" s="99">
        <v>71800</v>
      </c>
      <c r="F303" s="99">
        <v>71758.12</v>
      </c>
    </row>
    <row r="304" spans="1:6" x14ac:dyDescent="0.25">
      <c r="A304" s="1" t="s">
        <v>463</v>
      </c>
      <c r="B304" s="98" t="s">
        <v>464</v>
      </c>
      <c r="C304" s="2">
        <v>144998.75</v>
      </c>
      <c r="D304" s="1">
        <v>0</v>
      </c>
      <c r="E304" s="99">
        <v>144998.75</v>
      </c>
      <c r="F304" s="99">
        <v>141712.06</v>
      </c>
    </row>
    <row r="305" spans="1:6" x14ac:dyDescent="0.25">
      <c r="A305" s="1" t="s">
        <v>465</v>
      </c>
      <c r="B305" s="98" t="s">
        <v>466</v>
      </c>
      <c r="C305" s="2">
        <v>19487.96</v>
      </c>
      <c r="D305" s="1">
        <v>0</v>
      </c>
      <c r="E305" s="99">
        <v>19487.96</v>
      </c>
      <c r="F305" s="99">
        <v>10376.959999999999</v>
      </c>
    </row>
    <row r="306" spans="1:6" x14ac:dyDescent="0.25">
      <c r="A306" s="1" t="s">
        <v>467</v>
      </c>
      <c r="B306" s="1" t="s">
        <v>468</v>
      </c>
      <c r="C306" s="2">
        <v>5970</v>
      </c>
      <c r="D306" s="1">
        <v>0</v>
      </c>
      <c r="E306" s="99">
        <v>5970</v>
      </c>
      <c r="F306" s="99">
        <v>5964.09</v>
      </c>
    </row>
    <row r="307" spans="1:6" x14ac:dyDescent="0.25">
      <c r="A307" s="1" t="s">
        <v>469</v>
      </c>
      <c r="B307" s="1" t="s">
        <v>470</v>
      </c>
      <c r="C307" s="2">
        <v>6805</v>
      </c>
      <c r="D307" s="2">
        <v>-5646</v>
      </c>
      <c r="E307" s="2">
        <v>1159</v>
      </c>
      <c r="F307" s="1">
        <v>0</v>
      </c>
    </row>
    <row r="308" spans="1:6" x14ac:dyDescent="0.25">
      <c r="A308" s="1"/>
      <c r="B308" s="1" t="s">
        <v>471</v>
      </c>
      <c r="C308" s="2">
        <v>65106.81</v>
      </c>
      <c r="D308" s="2">
        <v>59132</v>
      </c>
      <c r="E308" s="2">
        <v>124238.81</v>
      </c>
      <c r="F308" s="2">
        <v>38528.76</v>
      </c>
    </row>
    <row r="309" spans="1:6" x14ac:dyDescent="0.25">
      <c r="A309" s="1">
        <v>7304</v>
      </c>
      <c r="B309" s="1" t="s">
        <v>121</v>
      </c>
      <c r="C309" s="1">
        <v>0</v>
      </c>
      <c r="D309" s="2">
        <v>6000</v>
      </c>
      <c r="E309" s="2">
        <v>6000</v>
      </c>
      <c r="F309" s="1">
        <v>0</v>
      </c>
    </row>
    <row r="310" spans="1:6" x14ac:dyDescent="0.25">
      <c r="A310" s="1" t="s">
        <v>472</v>
      </c>
      <c r="B310" s="1" t="s">
        <v>473</v>
      </c>
      <c r="C310" s="1">
        <v>0</v>
      </c>
      <c r="D310" s="2">
        <v>6000</v>
      </c>
      <c r="E310" s="2">
        <v>6000</v>
      </c>
      <c r="F310" s="1">
        <v>0</v>
      </c>
    </row>
    <row r="311" spans="1:6" x14ac:dyDescent="0.25">
      <c r="A311" s="1">
        <v>7308</v>
      </c>
      <c r="B311" s="1" t="s">
        <v>134</v>
      </c>
      <c r="C311" s="2">
        <v>65106.81</v>
      </c>
      <c r="D311" s="2">
        <v>53132</v>
      </c>
      <c r="E311" s="2">
        <v>118238.81</v>
      </c>
      <c r="F311" s="2">
        <v>38528.76</v>
      </c>
    </row>
    <row r="312" spans="1:6" x14ac:dyDescent="0.25">
      <c r="A312" s="1" t="s">
        <v>474</v>
      </c>
      <c r="B312" s="1" t="s">
        <v>142</v>
      </c>
      <c r="C312" s="2">
        <v>65106.81</v>
      </c>
      <c r="D312" s="2">
        <v>48000</v>
      </c>
      <c r="E312" s="2">
        <v>113106.81</v>
      </c>
      <c r="F312" s="2">
        <v>38028.75</v>
      </c>
    </row>
    <row r="313" spans="1:6" x14ac:dyDescent="0.25">
      <c r="A313" s="1" t="s">
        <v>475</v>
      </c>
      <c r="B313" s="1" t="s">
        <v>144</v>
      </c>
      <c r="C313" s="1">
        <v>0</v>
      </c>
      <c r="D313" s="2">
        <v>5132</v>
      </c>
      <c r="E313" s="2">
        <v>5132</v>
      </c>
      <c r="F313" s="1">
        <v>500.01</v>
      </c>
    </row>
    <row r="314" spans="1:6" x14ac:dyDescent="0.25">
      <c r="A314" s="1"/>
      <c r="B314" s="98" t="s">
        <v>476</v>
      </c>
      <c r="C314" s="2">
        <v>7100</v>
      </c>
      <c r="D314" s="2">
        <v>10000</v>
      </c>
      <c r="E314" s="2">
        <v>17100</v>
      </c>
      <c r="F314" s="2">
        <v>6771.62</v>
      </c>
    </row>
    <row r="315" spans="1:6" x14ac:dyDescent="0.25">
      <c r="A315" s="1">
        <v>7308</v>
      </c>
      <c r="B315" s="1" t="s">
        <v>134</v>
      </c>
      <c r="C315" s="2">
        <v>5500</v>
      </c>
      <c r="D315" s="2">
        <v>10000</v>
      </c>
      <c r="E315" s="2">
        <v>15500</v>
      </c>
      <c r="F315" s="2">
        <v>5187.9799999999996</v>
      </c>
    </row>
    <row r="316" spans="1:6" x14ac:dyDescent="0.25">
      <c r="A316" s="1" t="s">
        <v>477</v>
      </c>
      <c r="B316" s="1" t="s">
        <v>142</v>
      </c>
      <c r="C316" s="2">
        <v>5500</v>
      </c>
      <c r="D316" s="2">
        <v>10000</v>
      </c>
      <c r="E316" s="2">
        <v>15500</v>
      </c>
      <c r="F316" s="2">
        <v>5187.9799999999996</v>
      </c>
    </row>
    <row r="317" spans="1:6" x14ac:dyDescent="0.25">
      <c r="A317" s="1">
        <v>7314</v>
      </c>
      <c r="B317" s="1" t="s">
        <v>151</v>
      </c>
      <c r="C317" s="2">
        <v>1600</v>
      </c>
      <c r="D317" s="1">
        <v>0</v>
      </c>
      <c r="E317" s="2">
        <v>1600</v>
      </c>
      <c r="F317" s="2">
        <v>1583.64</v>
      </c>
    </row>
    <row r="318" spans="1:6" x14ac:dyDescent="0.25">
      <c r="A318" s="1" t="s">
        <v>478</v>
      </c>
      <c r="B318" s="1" t="s">
        <v>479</v>
      </c>
      <c r="C318" s="2">
        <v>1600</v>
      </c>
      <c r="D318" s="1">
        <v>0</v>
      </c>
      <c r="E318" s="2">
        <v>1600</v>
      </c>
      <c r="F318" s="2">
        <v>1583.64</v>
      </c>
    </row>
    <row r="319" spans="1:6" x14ac:dyDescent="0.25">
      <c r="A319" s="1"/>
      <c r="B319" s="98" t="s">
        <v>480</v>
      </c>
      <c r="C319" s="2">
        <v>13805.46</v>
      </c>
      <c r="D319" s="2">
        <v>-13805.46</v>
      </c>
      <c r="E319" s="1">
        <v>0</v>
      </c>
      <c r="F319" s="1">
        <v>0</v>
      </c>
    </row>
    <row r="320" spans="1:6" x14ac:dyDescent="0.25">
      <c r="A320" s="1">
        <v>7501</v>
      </c>
      <c r="B320" s="1" t="s">
        <v>192</v>
      </c>
      <c r="C320" s="2">
        <v>13805.46</v>
      </c>
      <c r="D320" s="2">
        <v>-13805.46</v>
      </c>
      <c r="E320" s="1">
        <v>0</v>
      </c>
      <c r="F320" s="1">
        <v>0</v>
      </c>
    </row>
    <row r="321" spans="1:6" x14ac:dyDescent="0.25">
      <c r="A321" s="1" t="s">
        <v>481</v>
      </c>
      <c r="B321" s="1" t="s">
        <v>482</v>
      </c>
      <c r="C321" s="2">
        <v>11552.84</v>
      </c>
      <c r="D321" s="2">
        <v>-11552.84</v>
      </c>
      <c r="E321" s="1">
        <v>0</v>
      </c>
      <c r="F321" s="1">
        <v>0</v>
      </c>
    </row>
    <row r="322" spans="1:6" x14ac:dyDescent="0.25">
      <c r="A322" s="1" t="s">
        <v>483</v>
      </c>
      <c r="B322" s="1" t="s">
        <v>484</v>
      </c>
      <c r="C322" s="2">
        <v>2252.62</v>
      </c>
      <c r="D322" s="2">
        <v>-2252.62</v>
      </c>
      <c r="E322" s="1">
        <v>0</v>
      </c>
      <c r="F322" s="1">
        <v>0</v>
      </c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 t="s">
        <v>485</v>
      </c>
      <c r="C324" s="2">
        <v>19432337.309999999</v>
      </c>
      <c r="D324" s="2">
        <v>2469231.6</v>
      </c>
      <c r="E324" s="2">
        <v>21901568.91</v>
      </c>
      <c r="F324" s="2">
        <v>15106878.91</v>
      </c>
    </row>
    <row r="326" spans="1:6" x14ac:dyDescent="0.25">
      <c r="A326" t="s">
        <v>486</v>
      </c>
      <c r="B326" t="s">
        <v>487</v>
      </c>
    </row>
    <row r="327" spans="1:6" x14ac:dyDescent="0.25">
      <c r="A327" t="s">
        <v>488</v>
      </c>
      <c r="B327" t="s">
        <v>489</v>
      </c>
    </row>
  </sheetData>
  <mergeCells count="4">
    <mergeCell ref="A2:E2"/>
    <mergeCell ref="A3:E3"/>
    <mergeCell ref="A4:E4"/>
    <mergeCell ref="I193:I19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9"/>
  <sheetViews>
    <sheetView topLeftCell="A322" workbookViewId="0">
      <selection activeCell="B340" sqref="B340"/>
    </sheetView>
  </sheetViews>
  <sheetFormatPr baseColWidth="10" defaultColWidth="9.140625" defaultRowHeight="15" x14ac:dyDescent="0.25"/>
  <cols>
    <col min="1" max="1" width="44.85546875" customWidth="1"/>
    <col min="2" max="2" width="50.28515625" customWidth="1"/>
    <col min="3" max="3" width="12.140625" hidden="1" customWidth="1"/>
    <col min="4" max="4" width="15.7109375" customWidth="1"/>
    <col min="5" max="5" width="12.28515625" customWidth="1"/>
    <col min="6" max="6" width="13.140625" customWidth="1"/>
    <col min="7" max="1025" width="9.140625" customWidth="1"/>
  </cols>
  <sheetData>
    <row r="1" spans="1:6" x14ac:dyDescent="0.25">
      <c r="A1" s="100" t="s">
        <v>32</v>
      </c>
      <c r="B1" s="100"/>
      <c r="C1" s="100"/>
      <c r="D1" s="100"/>
      <c r="E1" s="100"/>
    </row>
    <row r="2" spans="1:6" x14ac:dyDescent="0.25">
      <c r="A2" s="100" t="s">
        <v>1234</v>
      </c>
      <c r="B2" s="100"/>
      <c r="C2" s="100"/>
      <c r="D2" s="100"/>
      <c r="E2" s="100"/>
    </row>
    <row r="3" spans="1:6" x14ac:dyDescent="0.25">
      <c r="A3" s="100" t="s">
        <v>1235</v>
      </c>
      <c r="B3" s="100"/>
      <c r="C3" s="100"/>
      <c r="D3" s="100"/>
      <c r="E3" s="100"/>
    </row>
    <row r="4" spans="1:6" ht="30" x14ac:dyDescent="0.25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</row>
    <row r="5" spans="1:6" x14ac:dyDescent="0.25">
      <c r="A5" s="1"/>
      <c r="B5" s="1" t="s">
        <v>827</v>
      </c>
      <c r="C5" s="2">
        <v>3027539.24</v>
      </c>
      <c r="D5" s="2">
        <v>-382441.52</v>
      </c>
      <c r="E5" s="2">
        <v>2645097.7200000002</v>
      </c>
      <c r="F5" s="2">
        <v>1932554.2</v>
      </c>
    </row>
    <row r="6" spans="1:6" x14ac:dyDescent="0.25">
      <c r="A6" s="1"/>
      <c r="B6" s="4" t="s">
        <v>828</v>
      </c>
      <c r="C6" s="2">
        <v>445977.94</v>
      </c>
      <c r="D6" s="2">
        <v>16749.93</v>
      </c>
      <c r="E6" s="2">
        <v>462727.87</v>
      </c>
      <c r="F6" s="2">
        <v>373131.79</v>
      </c>
    </row>
    <row r="7" spans="1:6" x14ac:dyDescent="0.25">
      <c r="A7" s="1"/>
      <c r="B7" s="1" t="s">
        <v>42</v>
      </c>
      <c r="C7" s="2">
        <v>269703.94</v>
      </c>
      <c r="D7" s="2">
        <v>53939.59</v>
      </c>
      <c r="E7" s="2">
        <v>323643.53000000003</v>
      </c>
      <c r="F7" s="2">
        <v>275118.62</v>
      </c>
    </row>
    <row r="8" spans="1:6" x14ac:dyDescent="0.25">
      <c r="A8" s="1"/>
      <c r="B8" s="1" t="s">
        <v>59</v>
      </c>
      <c r="C8" s="2">
        <v>256338.94</v>
      </c>
      <c r="D8" s="2">
        <v>53939.59</v>
      </c>
      <c r="E8" s="2">
        <v>310278.53000000003</v>
      </c>
      <c r="F8" s="2">
        <v>263755.96999999997</v>
      </c>
    </row>
    <row r="9" spans="1:6" x14ac:dyDescent="0.25">
      <c r="A9" s="1">
        <v>7101</v>
      </c>
      <c r="B9" s="1" t="s">
        <v>60</v>
      </c>
      <c r="C9" s="2">
        <v>75246.240000000005</v>
      </c>
      <c r="D9" s="2">
        <v>11485.59</v>
      </c>
      <c r="E9" s="2">
        <v>86731.83</v>
      </c>
      <c r="F9" s="2">
        <v>86731.83</v>
      </c>
    </row>
    <row r="10" spans="1:6" x14ac:dyDescent="0.25">
      <c r="A10" s="1" t="s">
        <v>829</v>
      </c>
      <c r="B10" s="1" t="s">
        <v>62</v>
      </c>
      <c r="C10" s="2">
        <v>75246.240000000005</v>
      </c>
      <c r="D10" s="2">
        <v>11485.59</v>
      </c>
      <c r="E10" s="2">
        <v>86731.83</v>
      </c>
      <c r="F10" s="2">
        <v>86731.83</v>
      </c>
    </row>
    <row r="11" spans="1:6" x14ac:dyDescent="0.25">
      <c r="A11" s="1">
        <v>7102</v>
      </c>
      <c r="B11" s="1" t="s">
        <v>65</v>
      </c>
      <c r="C11" s="2">
        <v>21122.1</v>
      </c>
      <c r="D11" s="2">
        <v>2371</v>
      </c>
      <c r="E11" s="2">
        <v>23493.1</v>
      </c>
      <c r="F11" s="2">
        <v>12710.93</v>
      </c>
    </row>
    <row r="12" spans="1:6" x14ac:dyDescent="0.25">
      <c r="A12" s="1" t="s">
        <v>830</v>
      </c>
      <c r="B12" s="1" t="s">
        <v>67</v>
      </c>
      <c r="C12" s="2">
        <v>6270.52</v>
      </c>
      <c r="D12" s="2">
        <v>0</v>
      </c>
      <c r="E12" s="2">
        <v>6270.52</v>
      </c>
      <c r="F12" s="2">
        <v>5332.09</v>
      </c>
    </row>
    <row r="13" spans="1:6" x14ac:dyDescent="0.25">
      <c r="A13" s="1" t="s">
        <v>831</v>
      </c>
      <c r="B13" s="1" t="s">
        <v>832</v>
      </c>
      <c r="C13" s="2">
        <v>6441.08</v>
      </c>
      <c r="D13" s="2">
        <v>1246</v>
      </c>
      <c r="E13" s="2">
        <v>7687.08</v>
      </c>
      <c r="F13" s="2">
        <v>2779.92</v>
      </c>
    </row>
    <row r="14" spans="1:6" x14ac:dyDescent="0.25">
      <c r="A14" s="1" t="s">
        <v>833</v>
      </c>
      <c r="B14" s="1" t="s">
        <v>73</v>
      </c>
      <c r="C14" s="2">
        <v>1925</v>
      </c>
      <c r="D14" s="2">
        <v>0</v>
      </c>
      <c r="E14" s="2">
        <v>1925</v>
      </c>
      <c r="F14" s="2">
        <v>1917.7</v>
      </c>
    </row>
    <row r="15" spans="1:6" x14ac:dyDescent="0.25">
      <c r="A15" s="1" t="s">
        <v>834</v>
      </c>
      <c r="B15" s="1" t="s">
        <v>835</v>
      </c>
      <c r="C15" s="2">
        <v>6485.5</v>
      </c>
      <c r="D15" s="2">
        <v>1125</v>
      </c>
      <c r="E15" s="2">
        <v>7610.5</v>
      </c>
      <c r="F15" s="2">
        <v>2681.22</v>
      </c>
    </row>
    <row r="16" spans="1:6" x14ac:dyDescent="0.25">
      <c r="A16" s="1">
        <v>7105</v>
      </c>
      <c r="B16" s="1" t="s">
        <v>80</v>
      </c>
      <c r="C16" s="2">
        <v>31629.9</v>
      </c>
      <c r="D16" s="2">
        <v>17140</v>
      </c>
      <c r="E16" s="2">
        <v>48769.9</v>
      </c>
      <c r="F16" s="2">
        <v>29385.11</v>
      </c>
    </row>
    <row r="17" spans="1:6" x14ac:dyDescent="0.25">
      <c r="A17" s="1" t="s">
        <v>836</v>
      </c>
      <c r="B17" s="1" t="s">
        <v>347</v>
      </c>
      <c r="C17" s="2">
        <v>31629.9</v>
      </c>
      <c r="D17" s="2">
        <v>15940</v>
      </c>
      <c r="E17" s="2">
        <v>47569.9</v>
      </c>
      <c r="F17" s="2">
        <v>28364.959999999999</v>
      </c>
    </row>
    <row r="18" spans="1:6" x14ac:dyDescent="0.25">
      <c r="A18" s="1" t="s">
        <v>1236</v>
      </c>
      <c r="B18" s="1" t="s">
        <v>86</v>
      </c>
      <c r="C18" s="1">
        <v>0</v>
      </c>
      <c r="D18" s="2">
        <v>1200</v>
      </c>
      <c r="E18" s="2">
        <v>1200</v>
      </c>
      <c r="F18" s="2">
        <v>1020.15</v>
      </c>
    </row>
    <row r="19" spans="1:6" x14ac:dyDescent="0.25">
      <c r="A19" s="1">
        <v>7106</v>
      </c>
      <c r="B19" s="1" t="s">
        <v>87</v>
      </c>
      <c r="C19" s="2">
        <v>22266.48</v>
      </c>
      <c r="D19" s="2">
        <v>3070</v>
      </c>
      <c r="E19" s="2">
        <v>25336.48</v>
      </c>
      <c r="F19" s="2">
        <v>23931.08</v>
      </c>
    </row>
    <row r="20" spans="1:6" x14ac:dyDescent="0.25">
      <c r="A20" s="1" t="s">
        <v>838</v>
      </c>
      <c r="B20" s="1" t="s">
        <v>89</v>
      </c>
      <c r="C20" s="2">
        <v>12458.4</v>
      </c>
      <c r="D20" s="1">
        <v>0</v>
      </c>
      <c r="E20" s="2">
        <v>12458.4</v>
      </c>
      <c r="F20" s="2">
        <v>12351.71</v>
      </c>
    </row>
    <row r="21" spans="1:6" x14ac:dyDescent="0.25">
      <c r="A21" s="1" t="s">
        <v>1237</v>
      </c>
      <c r="B21" s="1" t="s">
        <v>93</v>
      </c>
      <c r="C21" s="1">
        <v>0</v>
      </c>
      <c r="D21" s="2">
        <v>1742</v>
      </c>
      <c r="E21" s="2">
        <v>1742</v>
      </c>
      <c r="F21" s="2">
        <v>1444.29</v>
      </c>
    </row>
    <row r="22" spans="1:6" x14ac:dyDescent="0.25">
      <c r="A22" s="1" t="s">
        <v>840</v>
      </c>
      <c r="B22" s="1" t="s">
        <v>95</v>
      </c>
      <c r="C22" s="2">
        <v>9808.08</v>
      </c>
      <c r="D22" s="1">
        <v>0</v>
      </c>
      <c r="E22" s="2">
        <v>9808.08</v>
      </c>
      <c r="F22" s="2">
        <v>9418.4599999999991</v>
      </c>
    </row>
    <row r="23" spans="1:6" x14ac:dyDescent="0.25">
      <c r="A23" s="1" t="s">
        <v>1238</v>
      </c>
      <c r="B23" s="1" t="s">
        <v>99</v>
      </c>
      <c r="C23" s="1">
        <v>0</v>
      </c>
      <c r="D23" s="2">
        <v>1328</v>
      </c>
      <c r="E23" s="2">
        <v>1328</v>
      </c>
      <c r="F23" s="1">
        <v>716.62</v>
      </c>
    </row>
    <row r="24" spans="1:6" x14ac:dyDescent="0.25">
      <c r="A24" s="1">
        <v>7107</v>
      </c>
      <c r="B24" s="1" t="s">
        <v>102</v>
      </c>
      <c r="C24" s="2">
        <v>2941.61</v>
      </c>
      <c r="D24" s="2">
        <v>1246</v>
      </c>
      <c r="E24" s="2">
        <v>4187.6099999999997</v>
      </c>
      <c r="F24" s="1">
        <v>96.21</v>
      </c>
    </row>
    <row r="25" spans="1:6" x14ac:dyDescent="0.25">
      <c r="A25" s="1" t="s">
        <v>842</v>
      </c>
      <c r="B25" s="1" t="s">
        <v>104</v>
      </c>
      <c r="C25" s="2">
        <v>2941.61</v>
      </c>
      <c r="D25" s="2">
        <v>1246</v>
      </c>
      <c r="E25" s="2">
        <v>4187.6099999999997</v>
      </c>
      <c r="F25" s="1">
        <v>96.21</v>
      </c>
    </row>
    <row r="26" spans="1:6" x14ac:dyDescent="0.25">
      <c r="A26" s="1">
        <v>7199</v>
      </c>
      <c r="B26" s="1" t="s">
        <v>107</v>
      </c>
      <c r="C26" s="2">
        <v>45000</v>
      </c>
      <c r="D26" s="2">
        <v>-44990</v>
      </c>
      <c r="E26" s="1">
        <v>10</v>
      </c>
      <c r="F26" s="1">
        <v>0</v>
      </c>
    </row>
    <row r="27" spans="1:6" x14ac:dyDescent="0.25">
      <c r="A27" s="1" t="s">
        <v>843</v>
      </c>
      <c r="B27" s="1" t="s">
        <v>109</v>
      </c>
      <c r="C27" s="2">
        <v>45000</v>
      </c>
      <c r="D27" s="2">
        <v>-44990</v>
      </c>
      <c r="E27" s="1">
        <v>10</v>
      </c>
      <c r="F27" s="1">
        <v>0</v>
      </c>
    </row>
    <row r="28" spans="1:6" x14ac:dyDescent="0.25">
      <c r="A28" s="1">
        <v>7306</v>
      </c>
      <c r="B28" s="1" t="s">
        <v>131</v>
      </c>
      <c r="C28" s="2">
        <v>58132.61</v>
      </c>
      <c r="D28" s="2">
        <v>63617</v>
      </c>
      <c r="E28" s="2">
        <v>121749.61</v>
      </c>
      <c r="F28" s="2">
        <v>110900.81</v>
      </c>
    </row>
    <row r="29" spans="1:6" x14ac:dyDescent="0.25">
      <c r="A29" s="1" t="s">
        <v>844</v>
      </c>
      <c r="B29" s="1" t="s">
        <v>133</v>
      </c>
      <c r="C29" s="2">
        <v>58132.61</v>
      </c>
      <c r="D29" s="2">
        <v>63617</v>
      </c>
      <c r="E29" s="2">
        <v>121749.61</v>
      </c>
      <c r="F29" s="2">
        <v>110900.81</v>
      </c>
    </row>
    <row r="30" spans="1:6" x14ac:dyDescent="0.25">
      <c r="A30" s="1"/>
      <c r="B30" s="98" t="s">
        <v>845</v>
      </c>
      <c r="C30" s="2">
        <v>13365</v>
      </c>
      <c r="D30" s="1">
        <v>0</v>
      </c>
      <c r="E30" s="2">
        <v>13365</v>
      </c>
      <c r="F30" s="2">
        <v>11362.65</v>
      </c>
    </row>
    <row r="31" spans="1:6" x14ac:dyDescent="0.25">
      <c r="A31" s="1">
        <v>7302</v>
      </c>
      <c r="B31" s="1" t="s">
        <v>111</v>
      </c>
      <c r="C31" s="2">
        <v>5398</v>
      </c>
      <c r="D31" s="1">
        <v>0</v>
      </c>
      <c r="E31" s="2">
        <v>5398</v>
      </c>
      <c r="F31" s="2">
        <v>5001.75</v>
      </c>
    </row>
    <row r="32" spans="1:6" x14ac:dyDescent="0.25">
      <c r="A32" s="1" t="s">
        <v>846</v>
      </c>
      <c r="B32" s="1" t="s">
        <v>115</v>
      </c>
      <c r="C32" s="2">
        <v>5398</v>
      </c>
      <c r="D32" s="1">
        <v>0</v>
      </c>
      <c r="E32" s="2">
        <v>5398</v>
      </c>
      <c r="F32" s="2">
        <v>5001.75</v>
      </c>
    </row>
    <row r="33" spans="1:6" x14ac:dyDescent="0.25">
      <c r="A33" s="1">
        <v>7304</v>
      </c>
      <c r="B33" s="1" t="s">
        <v>121</v>
      </c>
      <c r="C33" s="2">
        <v>1500</v>
      </c>
      <c r="D33" s="1">
        <v>0</v>
      </c>
      <c r="E33" s="2">
        <v>1500</v>
      </c>
      <c r="F33" s="1">
        <v>0</v>
      </c>
    </row>
    <row r="34" spans="1:6" x14ac:dyDescent="0.25">
      <c r="A34" s="1" t="s">
        <v>847</v>
      </c>
      <c r="B34" s="1" t="s">
        <v>123</v>
      </c>
      <c r="C34" s="2">
        <v>1500</v>
      </c>
      <c r="D34" s="1">
        <v>0</v>
      </c>
      <c r="E34" s="2">
        <v>1500</v>
      </c>
      <c r="F34" s="1">
        <v>0</v>
      </c>
    </row>
    <row r="35" spans="1:6" x14ac:dyDescent="0.25">
      <c r="A35" s="1">
        <v>7306</v>
      </c>
      <c r="B35" s="1" t="s">
        <v>131</v>
      </c>
      <c r="C35" s="2">
        <v>1887</v>
      </c>
      <c r="D35" s="1">
        <v>0</v>
      </c>
      <c r="E35" s="2">
        <v>1887</v>
      </c>
      <c r="F35" s="2">
        <v>1886.4</v>
      </c>
    </row>
    <row r="36" spans="1:6" x14ac:dyDescent="0.25">
      <c r="A36" s="1" t="s">
        <v>848</v>
      </c>
      <c r="B36" s="1" t="s">
        <v>610</v>
      </c>
      <c r="C36" s="2">
        <v>1887</v>
      </c>
      <c r="D36" s="1">
        <v>0</v>
      </c>
      <c r="E36" s="2">
        <v>1887</v>
      </c>
      <c r="F36" s="2">
        <v>1886.4</v>
      </c>
    </row>
    <row r="37" spans="1:6" x14ac:dyDescent="0.25">
      <c r="A37" s="1">
        <v>7308</v>
      </c>
      <c r="B37" s="1" t="s">
        <v>134</v>
      </c>
      <c r="C37" s="2">
        <v>4580</v>
      </c>
      <c r="D37" s="1">
        <v>0</v>
      </c>
      <c r="E37" s="2">
        <v>4580</v>
      </c>
      <c r="F37" s="2">
        <v>4474.5</v>
      </c>
    </row>
    <row r="38" spans="1:6" x14ac:dyDescent="0.25">
      <c r="A38" s="1" t="s">
        <v>849</v>
      </c>
      <c r="B38" s="1" t="s">
        <v>619</v>
      </c>
      <c r="C38" s="1">
        <v>100</v>
      </c>
      <c r="D38" s="1">
        <v>0</v>
      </c>
      <c r="E38" s="1">
        <v>100</v>
      </c>
      <c r="F38" s="1">
        <v>0</v>
      </c>
    </row>
    <row r="39" spans="1:6" x14ac:dyDescent="0.25">
      <c r="A39" s="1" t="s">
        <v>850</v>
      </c>
      <c r="B39" s="1" t="s">
        <v>851</v>
      </c>
      <c r="C39" s="2">
        <v>4480</v>
      </c>
      <c r="D39" s="1">
        <v>0</v>
      </c>
      <c r="E39" s="2">
        <v>4480</v>
      </c>
      <c r="F39" s="2">
        <v>4474.5</v>
      </c>
    </row>
    <row r="40" spans="1:6" x14ac:dyDescent="0.25">
      <c r="A40" s="1"/>
      <c r="B40" s="1" t="s">
        <v>852</v>
      </c>
      <c r="C40" s="2">
        <v>44193.36</v>
      </c>
      <c r="D40" s="2">
        <v>15644.84</v>
      </c>
      <c r="E40" s="2">
        <v>59838.2</v>
      </c>
      <c r="F40" s="2">
        <v>52094.25</v>
      </c>
    </row>
    <row r="41" spans="1:6" x14ac:dyDescent="0.25">
      <c r="A41" s="1"/>
      <c r="B41" s="1" t="s">
        <v>853</v>
      </c>
      <c r="C41" s="2">
        <v>9822.6</v>
      </c>
      <c r="D41" s="2">
        <v>-1772.44</v>
      </c>
      <c r="E41" s="2">
        <v>8050.16</v>
      </c>
      <c r="F41" s="2">
        <v>3288.04</v>
      </c>
    </row>
    <row r="42" spans="1:6" x14ac:dyDescent="0.25">
      <c r="A42" s="1">
        <v>7302</v>
      </c>
      <c r="B42" s="1" t="s">
        <v>111</v>
      </c>
      <c r="C42" s="2">
        <v>4412.1000000000004</v>
      </c>
      <c r="D42" s="1">
        <v>900</v>
      </c>
      <c r="E42" s="2">
        <v>5312.1</v>
      </c>
      <c r="F42" s="2">
        <v>3142.44</v>
      </c>
    </row>
    <row r="43" spans="1:6" x14ac:dyDescent="0.25">
      <c r="A43" s="1" t="s">
        <v>854</v>
      </c>
      <c r="B43" s="1" t="s">
        <v>722</v>
      </c>
      <c r="C43" s="2">
        <v>4412.1000000000004</v>
      </c>
      <c r="D43" s="1">
        <v>900</v>
      </c>
      <c r="E43" s="2">
        <v>5312.1</v>
      </c>
      <c r="F43" s="2">
        <v>3142.44</v>
      </c>
    </row>
    <row r="44" spans="1:6" x14ac:dyDescent="0.25">
      <c r="A44" s="1">
        <v>7308</v>
      </c>
      <c r="B44" s="1" t="s">
        <v>134</v>
      </c>
      <c r="C44" s="2">
        <v>5410.5</v>
      </c>
      <c r="D44" s="2">
        <v>-2672.44</v>
      </c>
      <c r="E44" s="2">
        <v>2738.06</v>
      </c>
      <c r="F44" s="1">
        <v>145.6</v>
      </c>
    </row>
    <row r="45" spans="1:6" x14ac:dyDescent="0.25">
      <c r="A45" s="1" t="s">
        <v>855</v>
      </c>
      <c r="B45" s="1" t="s">
        <v>725</v>
      </c>
      <c r="C45" s="2">
        <v>2515</v>
      </c>
      <c r="D45" s="2">
        <v>-2515</v>
      </c>
      <c r="E45" s="1">
        <v>0</v>
      </c>
      <c r="F45" s="1">
        <v>0</v>
      </c>
    </row>
    <row r="46" spans="1:6" x14ac:dyDescent="0.25">
      <c r="A46" s="1" t="s">
        <v>856</v>
      </c>
      <c r="B46" s="1" t="s">
        <v>619</v>
      </c>
      <c r="C46" s="1">
        <v>195.5</v>
      </c>
      <c r="D46" s="1">
        <v>0</v>
      </c>
      <c r="E46" s="1">
        <v>195.5</v>
      </c>
      <c r="F46" s="1">
        <v>0</v>
      </c>
    </row>
    <row r="47" spans="1:6" x14ac:dyDescent="0.25">
      <c r="A47" s="1" t="s">
        <v>857</v>
      </c>
      <c r="B47" s="1" t="s">
        <v>554</v>
      </c>
      <c r="C47" s="2">
        <v>2700</v>
      </c>
      <c r="D47" s="1">
        <v>-157.44</v>
      </c>
      <c r="E47" s="2">
        <v>2542.56</v>
      </c>
      <c r="F47" s="1">
        <v>145.6</v>
      </c>
    </row>
    <row r="48" spans="1:6" x14ac:dyDescent="0.25">
      <c r="A48" s="1"/>
      <c r="B48" s="1" t="s">
        <v>858</v>
      </c>
      <c r="C48" s="2">
        <v>5343.8</v>
      </c>
      <c r="D48" s="2">
        <v>2127.98</v>
      </c>
      <c r="E48" s="2">
        <v>7471.78</v>
      </c>
      <c r="F48" s="2">
        <v>7466.43</v>
      </c>
    </row>
    <row r="49" spans="1:6" x14ac:dyDescent="0.25">
      <c r="A49" s="1">
        <v>7302</v>
      </c>
      <c r="B49" s="1" t="s">
        <v>111</v>
      </c>
      <c r="C49" s="1">
        <v>550</v>
      </c>
      <c r="D49" s="2">
        <v>3227.98</v>
      </c>
      <c r="E49" s="2">
        <v>3777.98</v>
      </c>
      <c r="F49" s="2">
        <v>3777.98</v>
      </c>
    </row>
    <row r="50" spans="1:6" x14ac:dyDescent="0.25">
      <c r="A50" s="1" t="s">
        <v>1239</v>
      </c>
      <c r="B50" s="1" t="s">
        <v>1240</v>
      </c>
      <c r="C50" s="1">
        <v>0</v>
      </c>
      <c r="D50" s="2">
        <v>2650</v>
      </c>
      <c r="E50" s="2">
        <v>2650</v>
      </c>
      <c r="F50" s="2">
        <v>2650</v>
      </c>
    </row>
    <row r="51" spans="1:6" x14ac:dyDescent="0.25">
      <c r="A51" s="1" t="s">
        <v>859</v>
      </c>
      <c r="B51" s="1" t="s">
        <v>860</v>
      </c>
      <c r="C51" s="1">
        <v>250</v>
      </c>
      <c r="D51" s="1">
        <v>877.98</v>
      </c>
      <c r="E51" s="2">
        <v>1127.98</v>
      </c>
      <c r="F51" s="2">
        <v>1127.98</v>
      </c>
    </row>
    <row r="52" spans="1:6" x14ac:dyDescent="0.25">
      <c r="A52" s="1" t="s">
        <v>861</v>
      </c>
      <c r="B52" s="1" t="s">
        <v>722</v>
      </c>
      <c r="C52" s="1">
        <v>300</v>
      </c>
      <c r="D52" s="1">
        <v>-300</v>
      </c>
      <c r="E52" s="1">
        <v>0</v>
      </c>
      <c r="F52" s="1">
        <v>0</v>
      </c>
    </row>
    <row r="53" spans="1:6" x14ac:dyDescent="0.25">
      <c r="A53" s="1">
        <v>7306</v>
      </c>
      <c r="B53" s="1" t="s">
        <v>131</v>
      </c>
      <c r="C53" s="1">
        <v>600</v>
      </c>
      <c r="D53" s="1">
        <v>-600</v>
      </c>
      <c r="E53" s="1">
        <v>0</v>
      </c>
      <c r="F53" s="1">
        <v>0</v>
      </c>
    </row>
    <row r="54" spans="1:6" x14ac:dyDescent="0.25">
      <c r="A54" s="1" t="s">
        <v>862</v>
      </c>
      <c r="B54" s="1" t="s">
        <v>610</v>
      </c>
      <c r="C54" s="1">
        <v>600</v>
      </c>
      <c r="D54" s="1">
        <v>-600</v>
      </c>
      <c r="E54" s="1">
        <v>0</v>
      </c>
      <c r="F54" s="1">
        <v>0</v>
      </c>
    </row>
    <row r="55" spans="1:6" x14ac:dyDescent="0.25">
      <c r="A55" s="1">
        <v>7308</v>
      </c>
      <c r="B55" s="1" t="s">
        <v>134</v>
      </c>
      <c r="C55" s="2">
        <v>4193.8</v>
      </c>
      <c r="D55" s="1">
        <v>-500</v>
      </c>
      <c r="E55" s="2">
        <v>3693.8</v>
      </c>
      <c r="F55" s="2">
        <v>3688.45</v>
      </c>
    </row>
    <row r="56" spans="1:6" x14ac:dyDescent="0.25">
      <c r="A56" s="1" t="s">
        <v>863</v>
      </c>
      <c r="B56" s="1" t="s">
        <v>554</v>
      </c>
      <c r="C56" s="1">
        <v>250</v>
      </c>
      <c r="D56" s="1">
        <v>-250</v>
      </c>
      <c r="E56" s="1">
        <v>0</v>
      </c>
      <c r="F56" s="1">
        <v>0</v>
      </c>
    </row>
    <row r="57" spans="1:6" x14ac:dyDescent="0.25">
      <c r="A57" s="1" t="s">
        <v>864</v>
      </c>
      <c r="B57" s="1" t="s">
        <v>801</v>
      </c>
      <c r="C57" s="2">
        <v>3943.8</v>
      </c>
      <c r="D57" s="1">
        <v>-250</v>
      </c>
      <c r="E57" s="2">
        <v>3693.8</v>
      </c>
      <c r="F57" s="2">
        <v>3688.45</v>
      </c>
    </row>
    <row r="58" spans="1:6" x14ac:dyDescent="0.25">
      <c r="A58" s="1"/>
      <c r="B58" s="1" t="s">
        <v>865</v>
      </c>
      <c r="C58" s="2">
        <v>3000</v>
      </c>
      <c r="D58" s="1">
        <v>0</v>
      </c>
      <c r="E58" s="2">
        <v>3000</v>
      </c>
      <c r="F58" s="2">
        <v>2753.1</v>
      </c>
    </row>
    <row r="59" spans="1:6" x14ac:dyDescent="0.25">
      <c r="A59" s="1">
        <v>7305</v>
      </c>
      <c r="B59" s="1" t="s">
        <v>128</v>
      </c>
      <c r="C59" s="1">
        <v>500</v>
      </c>
      <c r="D59" s="1">
        <v>0</v>
      </c>
      <c r="E59" s="1">
        <v>500</v>
      </c>
      <c r="F59" s="1">
        <v>438.9</v>
      </c>
    </row>
    <row r="60" spans="1:6" x14ac:dyDescent="0.25">
      <c r="A60" s="1" t="s">
        <v>866</v>
      </c>
      <c r="B60" s="1" t="s">
        <v>651</v>
      </c>
      <c r="C60" s="1">
        <v>500</v>
      </c>
      <c r="D60" s="1">
        <v>0</v>
      </c>
      <c r="E60" s="1">
        <v>500</v>
      </c>
      <c r="F60" s="1">
        <v>438.9</v>
      </c>
    </row>
    <row r="61" spans="1:6" x14ac:dyDescent="0.25">
      <c r="A61" s="1">
        <v>7306</v>
      </c>
      <c r="B61" s="1" t="s">
        <v>131</v>
      </c>
      <c r="C61" s="2">
        <v>2500</v>
      </c>
      <c r="D61" s="1">
        <v>0</v>
      </c>
      <c r="E61" s="2">
        <v>2500</v>
      </c>
      <c r="F61" s="2">
        <v>2314.1999999999998</v>
      </c>
    </row>
    <row r="62" spans="1:6" x14ac:dyDescent="0.25">
      <c r="A62" s="1" t="s">
        <v>867</v>
      </c>
      <c r="B62" s="1" t="s">
        <v>610</v>
      </c>
      <c r="C62" s="2">
        <v>2500</v>
      </c>
      <c r="D62" s="1">
        <v>0</v>
      </c>
      <c r="E62" s="2">
        <v>2500</v>
      </c>
      <c r="F62" s="2">
        <v>2314.1999999999998</v>
      </c>
    </row>
    <row r="63" spans="1:6" x14ac:dyDescent="0.25">
      <c r="A63" s="1"/>
      <c r="B63" s="1" t="s">
        <v>868</v>
      </c>
      <c r="C63" s="2">
        <v>4311.87</v>
      </c>
      <c r="D63" s="1">
        <v>0</v>
      </c>
      <c r="E63" s="2">
        <v>4311.87</v>
      </c>
      <c r="F63" s="2">
        <v>4224</v>
      </c>
    </row>
    <row r="64" spans="1:6" x14ac:dyDescent="0.25">
      <c r="A64" s="1">
        <v>7306</v>
      </c>
      <c r="B64" s="1" t="s">
        <v>131</v>
      </c>
      <c r="C64" s="2">
        <v>4311.87</v>
      </c>
      <c r="D64" s="1">
        <v>0</v>
      </c>
      <c r="E64" s="2">
        <v>4311.87</v>
      </c>
      <c r="F64" s="2">
        <v>4224</v>
      </c>
    </row>
    <row r="65" spans="1:6" x14ac:dyDescent="0.25">
      <c r="A65" s="1" t="s">
        <v>869</v>
      </c>
      <c r="B65" s="1" t="s">
        <v>610</v>
      </c>
      <c r="C65" s="2">
        <v>4311.87</v>
      </c>
      <c r="D65" s="1">
        <v>0</v>
      </c>
      <c r="E65" s="2">
        <v>4311.87</v>
      </c>
      <c r="F65" s="2">
        <v>4224</v>
      </c>
    </row>
    <row r="66" spans="1:6" x14ac:dyDescent="0.25">
      <c r="A66" s="1"/>
      <c r="B66" s="1" t="s">
        <v>870</v>
      </c>
      <c r="C66" s="2">
        <v>3700</v>
      </c>
      <c r="D66" s="1">
        <v>0</v>
      </c>
      <c r="E66" s="2">
        <v>3700</v>
      </c>
      <c r="F66" s="2">
        <v>3014.3</v>
      </c>
    </row>
    <row r="67" spans="1:6" x14ac:dyDescent="0.25">
      <c r="A67" s="1">
        <v>7306</v>
      </c>
      <c r="B67" s="1" t="s">
        <v>131</v>
      </c>
      <c r="C67" s="2">
        <v>1600</v>
      </c>
      <c r="D67" s="2">
        <v>1711.5</v>
      </c>
      <c r="E67" s="2">
        <v>3311.5</v>
      </c>
      <c r="F67" s="2">
        <v>2875.8</v>
      </c>
    </row>
    <row r="68" spans="1:6" x14ac:dyDescent="0.25">
      <c r="A68" s="1" t="s">
        <v>871</v>
      </c>
      <c r="B68" s="1" t="s">
        <v>610</v>
      </c>
      <c r="C68" s="2">
        <v>1600</v>
      </c>
      <c r="D68" s="2">
        <v>1711.5</v>
      </c>
      <c r="E68" s="2">
        <v>3311.5</v>
      </c>
      <c r="F68" s="2">
        <v>2875.8</v>
      </c>
    </row>
    <row r="69" spans="1:6" x14ac:dyDescent="0.25">
      <c r="A69" s="1">
        <v>7308</v>
      </c>
      <c r="B69" s="1" t="s">
        <v>134</v>
      </c>
      <c r="C69" s="1">
        <v>600</v>
      </c>
      <c r="D69" s="1">
        <v>-350</v>
      </c>
      <c r="E69" s="1">
        <v>250</v>
      </c>
      <c r="F69" s="1">
        <v>0</v>
      </c>
    </row>
    <row r="70" spans="1:6" x14ac:dyDescent="0.25">
      <c r="A70" s="1" t="s">
        <v>872</v>
      </c>
      <c r="B70" s="1" t="s">
        <v>140</v>
      </c>
      <c r="C70" s="1">
        <v>250</v>
      </c>
      <c r="D70" s="1">
        <v>-250</v>
      </c>
      <c r="E70" s="1">
        <v>0</v>
      </c>
      <c r="F70" s="1">
        <v>0</v>
      </c>
    </row>
    <row r="71" spans="1:6" x14ac:dyDescent="0.25">
      <c r="A71" s="1" t="s">
        <v>873</v>
      </c>
      <c r="B71" s="1" t="s">
        <v>554</v>
      </c>
      <c r="C71" s="1">
        <v>100</v>
      </c>
      <c r="D71" s="1">
        <v>-100</v>
      </c>
      <c r="E71" s="1">
        <v>0</v>
      </c>
      <c r="F71" s="1">
        <v>0</v>
      </c>
    </row>
    <row r="72" spans="1:6" x14ac:dyDescent="0.25">
      <c r="A72" s="1" t="s">
        <v>874</v>
      </c>
      <c r="B72" s="1" t="s">
        <v>851</v>
      </c>
      <c r="C72" s="1">
        <v>250</v>
      </c>
      <c r="D72" s="1">
        <v>0</v>
      </c>
      <c r="E72" s="1">
        <v>250</v>
      </c>
      <c r="F72" s="1">
        <v>0</v>
      </c>
    </row>
    <row r="73" spans="1:6" x14ac:dyDescent="0.25">
      <c r="A73" s="1">
        <v>7315</v>
      </c>
      <c r="B73" s="1" t="s">
        <v>875</v>
      </c>
      <c r="C73" s="2">
        <v>1500</v>
      </c>
      <c r="D73" s="2">
        <v>-1361.5</v>
      </c>
      <c r="E73" s="1">
        <v>138.5</v>
      </c>
      <c r="F73" s="1">
        <v>138.5</v>
      </c>
    </row>
    <row r="74" spans="1:6" x14ac:dyDescent="0.25">
      <c r="A74" s="1" t="s">
        <v>876</v>
      </c>
      <c r="B74" s="1" t="s">
        <v>877</v>
      </c>
      <c r="C74" s="2">
        <v>1500</v>
      </c>
      <c r="D74" s="2">
        <v>-1361.5</v>
      </c>
      <c r="E74" s="1">
        <v>138.5</v>
      </c>
      <c r="F74" s="1">
        <v>138.5</v>
      </c>
    </row>
    <row r="75" spans="1:6" x14ac:dyDescent="0.25">
      <c r="A75" s="1"/>
      <c r="B75" s="1" t="s">
        <v>878</v>
      </c>
      <c r="C75" s="2">
        <v>1000</v>
      </c>
      <c r="D75" s="2">
        <v>-1000</v>
      </c>
      <c r="E75" s="1">
        <v>0</v>
      </c>
      <c r="F75" s="1">
        <v>0</v>
      </c>
    </row>
    <row r="76" spans="1:6" x14ac:dyDescent="0.25">
      <c r="A76" s="1">
        <v>7308</v>
      </c>
      <c r="B76" s="1" t="s">
        <v>134</v>
      </c>
      <c r="C76" s="2">
        <v>1000</v>
      </c>
      <c r="D76" s="2">
        <v>-1000</v>
      </c>
      <c r="E76" s="1">
        <v>0</v>
      </c>
      <c r="F76" s="1">
        <v>0</v>
      </c>
    </row>
    <row r="77" spans="1:6" x14ac:dyDescent="0.25">
      <c r="A77" s="1" t="s">
        <v>879</v>
      </c>
      <c r="B77" s="1" t="s">
        <v>554</v>
      </c>
      <c r="C77" s="1">
        <v>500</v>
      </c>
      <c r="D77" s="1">
        <v>-500</v>
      </c>
      <c r="E77" s="1">
        <v>0</v>
      </c>
      <c r="F77" s="1">
        <v>0</v>
      </c>
    </row>
    <row r="78" spans="1:6" x14ac:dyDescent="0.25">
      <c r="A78" s="1" t="s">
        <v>880</v>
      </c>
      <c r="B78" s="1" t="s">
        <v>851</v>
      </c>
      <c r="C78" s="1">
        <v>500</v>
      </c>
      <c r="D78" s="1">
        <v>-500</v>
      </c>
      <c r="E78" s="1">
        <v>0</v>
      </c>
      <c r="F78" s="1">
        <v>0</v>
      </c>
    </row>
    <row r="79" spans="1:6" x14ac:dyDescent="0.25">
      <c r="A79" s="1"/>
      <c r="B79" s="1" t="s">
        <v>881</v>
      </c>
      <c r="C79" s="2">
        <v>4000</v>
      </c>
      <c r="D79" s="2">
        <v>-2195</v>
      </c>
      <c r="E79" s="2">
        <v>1805</v>
      </c>
      <c r="F79" s="2">
        <v>1700</v>
      </c>
    </row>
    <row r="80" spans="1:6" x14ac:dyDescent="0.25">
      <c r="A80" s="1">
        <v>7306</v>
      </c>
      <c r="B80" s="1" t="s">
        <v>131</v>
      </c>
      <c r="C80" s="2">
        <v>1700</v>
      </c>
      <c r="D80" s="1">
        <v>0</v>
      </c>
      <c r="E80" s="2">
        <v>1700</v>
      </c>
      <c r="F80" s="2">
        <v>1700</v>
      </c>
    </row>
    <row r="81" spans="1:6" x14ac:dyDescent="0.25">
      <c r="A81" s="1" t="s">
        <v>882</v>
      </c>
      <c r="B81" s="1" t="s">
        <v>610</v>
      </c>
      <c r="C81" s="2">
        <v>1700</v>
      </c>
      <c r="D81" s="1">
        <v>0</v>
      </c>
      <c r="E81" s="2">
        <v>1700</v>
      </c>
      <c r="F81" s="2">
        <v>1700</v>
      </c>
    </row>
    <row r="82" spans="1:6" x14ac:dyDescent="0.25">
      <c r="A82" s="1">
        <v>7308</v>
      </c>
      <c r="B82" s="1" t="s">
        <v>134</v>
      </c>
      <c r="C82" s="2">
        <v>2300</v>
      </c>
      <c r="D82" s="2">
        <v>-2195</v>
      </c>
      <c r="E82" s="1">
        <v>105</v>
      </c>
      <c r="F82" s="1">
        <v>0</v>
      </c>
    </row>
    <row r="83" spans="1:6" x14ac:dyDescent="0.25">
      <c r="A83" s="1" t="s">
        <v>883</v>
      </c>
      <c r="B83" s="1" t="s">
        <v>619</v>
      </c>
      <c r="C83" s="1">
        <v>300</v>
      </c>
      <c r="D83" s="1">
        <v>-195</v>
      </c>
      <c r="E83" s="1">
        <v>105</v>
      </c>
      <c r="F83" s="1">
        <v>0</v>
      </c>
    </row>
    <row r="84" spans="1:6" x14ac:dyDescent="0.25">
      <c r="A84" s="1" t="s">
        <v>884</v>
      </c>
      <c r="B84" s="1" t="s">
        <v>851</v>
      </c>
      <c r="C84" s="2">
        <v>2000</v>
      </c>
      <c r="D84" s="2">
        <v>-2000</v>
      </c>
      <c r="E84" s="1">
        <v>0</v>
      </c>
      <c r="F84" s="1">
        <v>0</v>
      </c>
    </row>
    <row r="85" spans="1:6" x14ac:dyDescent="0.25">
      <c r="A85" s="1"/>
      <c r="B85" s="1" t="s">
        <v>885</v>
      </c>
      <c r="C85" s="2">
        <v>1599.94</v>
      </c>
      <c r="D85" s="1">
        <v>0</v>
      </c>
      <c r="E85" s="2">
        <v>1599.94</v>
      </c>
      <c r="F85" s="2">
        <v>1526.36</v>
      </c>
    </row>
    <row r="86" spans="1:6" x14ac:dyDescent="0.25">
      <c r="A86" s="1">
        <v>7302</v>
      </c>
      <c r="B86" s="1" t="s">
        <v>111</v>
      </c>
      <c r="C86" s="1">
        <v>771</v>
      </c>
      <c r="D86" s="1">
        <v>0</v>
      </c>
      <c r="E86" s="1">
        <v>771</v>
      </c>
      <c r="F86" s="1">
        <v>756</v>
      </c>
    </row>
    <row r="87" spans="1:6" x14ac:dyDescent="0.25">
      <c r="A87" s="1" t="s">
        <v>886</v>
      </c>
      <c r="B87" s="1" t="s">
        <v>722</v>
      </c>
      <c r="C87" s="1">
        <v>771</v>
      </c>
      <c r="D87" s="1">
        <v>0</v>
      </c>
      <c r="E87" s="1">
        <v>771</v>
      </c>
      <c r="F87" s="1">
        <v>756</v>
      </c>
    </row>
    <row r="88" spans="1:6" x14ac:dyDescent="0.25">
      <c r="A88" s="1">
        <v>7308</v>
      </c>
      <c r="B88" s="1" t="s">
        <v>134</v>
      </c>
      <c r="C88" s="1">
        <v>828.94</v>
      </c>
      <c r="D88" s="1">
        <v>-698.94</v>
      </c>
      <c r="E88" s="1">
        <v>130</v>
      </c>
      <c r="F88" s="1">
        <v>72.8</v>
      </c>
    </row>
    <row r="89" spans="1:6" x14ac:dyDescent="0.25">
      <c r="A89" s="1" t="s">
        <v>887</v>
      </c>
      <c r="B89" s="1" t="s">
        <v>554</v>
      </c>
      <c r="C89" s="1">
        <v>130</v>
      </c>
      <c r="D89" s="1">
        <v>0</v>
      </c>
      <c r="E89" s="1">
        <v>130</v>
      </c>
      <c r="F89" s="1">
        <v>72.8</v>
      </c>
    </row>
    <row r="90" spans="1:6" x14ac:dyDescent="0.25">
      <c r="A90" s="1" t="s">
        <v>888</v>
      </c>
      <c r="B90" s="1" t="s">
        <v>851</v>
      </c>
      <c r="C90" s="1">
        <v>157.44</v>
      </c>
      <c r="D90" s="1">
        <v>-157.44</v>
      </c>
      <c r="E90" s="1">
        <v>0</v>
      </c>
      <c r="F90" s="1">
        <v>0</v>
      </c>
    </row>
    <row r="91" spans="1:6" x14ac:dyDescent="0.25">
      <c r="A91" s="1" t="s">
        <v>889</v>
      </c>
      <c r="B91" s="1" t="s">
        <v>801</v>
      </c>
      <c r="C91" s="1">
        <v>541.5</v>
      </c>
      <c r="D91" s="1">
        <v>-541.5</v>
      </c>
      <c r="E91" s="1">
        <v>0</v>
      </c>
      <c r="F91" s="1">
        <v>0</v>
      </c>
    </row>
    <row r="92" spans="1:6" x14ac:dyDescent="0.25">
      <c r="A92" s="1">
        <v>7314</v>
      </c>
      <c r="B92" s="1" t="s">
        <v>151</v>
      </c>
      <c r="C92" s="1">
        <v>0</v>
      </c>
      <c r="D92" s="1">
        <v>698.94</v>
      </c>
      <c r="E92" s="1">
        <v>698.94</v>
      </c>
      <c r="F92" s="1">
        <v>697.56</v>
      </c>
    </row>
    <row r="93" spans="1:6" x14ac:dyDescent="0.25">
      <c r="A93" s="1" t="s">
        <v>1241</v>
      </c>
      <c r="B93" s="1" t="s">
        <v>559</v>
      </c>
      <c r="C93" s="1">
        <v>0</v>
      </c>
      <c r="D93" s="1">
        <v>698.94</v>
      </c>
      <c r="E93" s="1">
        <v>698.94</v>
      </c>
      <c r="F93" s="1">
        <v>697.56</v>
      </c>
    </row>
    <row r="94" spans="1:6" x14ac:dyDescent="0.25">
      <c r="A94" s="1"/>
      <c r="B94" s="1" t="s">
        <v>890</v>
      </c>
      <c r="C94" s="2">
        <v>4115.1499999999996</v>
      </c>
      <c r="D94" s="2">
        <v>2280.96</v>
      </c>
      <c r="E94" s="2">
        <v>6396.11</v>
      </c>
      <c r="F94" s="2">
        <v>5893.38</v>
      </c>
    </row>
    <row r="95" spans="1:6" x14ac:dyDescent="0.25">
      <c r="A95" s="1">
        <v>7302</v>
      </c>
      <c r="B95" s="1" t="s">
        <v>111</v>
      </c>
      <c r="C95" s="1">
        <v>784.04</v>
      </c>
      <c r="D95" s="2">
        <v>2717.12</v>
      </c>
      <c r="E95" s="2">
        <v>3501.16</v>
      </c>
      <c r="F95" s="2">
        <v>3083.72</v>
      </c>
    </row>
    <row r="96" spans="1:6" x14ac:dyDescent="0.25">
      <c r="A96" s="1" t="s">
        <v>891</v>
      </c>
      <c r="B96" s="1" t="s">
        <v>860</v>
      </c>
      <c r="C96" s="1">
        <v>376.2</v>
      </c>
      <c r="D96" s="2">
        <v>2717.12</v>
      </c>
      <c r="E96" s="2">
        <v>3093.32</v>
      </c>
      <c r="F96" s="2">
        <v>2675.88</v>
      </c>
    </row>
    <row r="97" spans="1:6" x14ac:dyDescent="0.25">
      <c r="A97" s="1" t="s">
        <v>893</v>
      </c>
      <c r="B97" s="1" t="s">
        <v>722</v>
      </c>
      <c r="C97" s="1">
        <v>407.84</v>
      </c>
      <c r="D97" s="1">
        <v>0</v>
      </c>
      <c r="E97" s="1">
        <v>407.84</v>
      </c>
      <c r="F97" s="1">
        <v>407.84</v>
      </c>
    </row>
    <row r="98" spans="1:6" x14ac:dyDescent="0.25">
      <c r="A98" s="1">
        <v>7308</v>
      </c>
      <c r="B98" s="1" t="s">
        <v>134</v>
      </c>
      <c r="C98" s="2">
        <v>1782.08</v>
      </c>
      <c r="D98" s="1">
        <v>-7.12</v>
      </c>
      <c r="E98" s="2">
        <v>1774.96</v>
      </c>
      <c r="F98" s="2">
        <v>1689.67</v>
      </c>
    </row>
    <row r="99" spans="1:6" x14ac:dyDescent="0.25">
      <c r="A99" s="1" t="s">
        <v>894</v>
      </c>
      <c r="B99" s="1" t="s">
        <v>554</v>
      </c>
      <c r="C99" s="1">
        <v>82.08</v>
      </c>
      <c r="D99" s="1">
        <v>0</v>
      </c>
      <c r="E99" s="1">
        <v>82.08</v>
      </c>
      <c r="F99" s="1">
        <v>82.08</v>
      </c>
    </row>
    <row r="100" spans="1:6" x14ac:dyDescent="0.25">
      <c r="A100" s="1" t="s">
        <v>895</v>
      </c>
      <c r="B100" s="1" t="s">
        <v>801</v>
      </c>
      <c r="C100" s="2">
        <v>1700</v>
      </c>
      <c r="D100" s="1">
        <v>-7.12</v>
      </c>
      <c r="E100" s="2">
        <v>1692.88</v>
      </c>
      <c r="F100" s="2">
        <v>1607.59</v>
      </c>
    </row>
    <row r="101" spans="1:6" x14ac:dyDescent="0.25">
      <c r="A101" s="1">
        <v>8401</v>
      </c>
      <c r="B101" s="1" t="s">
        <v>163</v>
      </c>
      <c r="C101" s="2">
        <v>1549.03</v>
      </c>
      <c r="D101" s="1">
        <v>-429.04</v>
      </c>
      <c r="E101" s="2">
        <v>1119.99</v>
      </c>
      <c r="F101" s="2">
        <v>1119.99</v>
      </c>
    </row>
    <row r="102" spans="1:6" x14ac:dyDescent="0.25">
      <c r="A102" s="1" t="s">
        <v>896</v>
      </c>
      <c r="B102" s="1" t="s">
        <v>123</v>
      </c>
      <c r="C102" s="2">
        <v>1549.03</v>
      </c>
      <c r="D102" s="1">
        <v>-429.04</v>
      </c>
      <c r="E102" s="2">
        <v>1119.99</v>
      </c>
      <c r="F102" s="2">
        <v>1119.99</v>
      </c>
    </row>
    <row r="103" spans="1:6" x14ac:dyDescent="0.25">
      <c r="A103" s="1"/>
      <c r="B103" s="1" t="s">
        <v>897</v>
      </c>
      <c r="C103" s="2">
        <v>7300</v>
      </c>
      <c r="D103" s="1">
        <v>-256</v>
      </c>
      <c r="E103" s="2">
        <v>7044</v>
      </c>
      <c r="F103" s="2">
        <v>7042.56</v>
      </c>
    </row>
    <row r="104" spans="1:6" x14ac:dyDescent="0.25">
      <c r="A104" s="1">
        <v>7308</v>
      </c>
      <c r="B104" s="1" t="s">
        <v>134</v>
      </c>
      <c r="C104" s="2">
        <v>1500</v>
      </c>
      <c r="D104" s="2">
        <v>-1180</v>
      </c>
      <c r="E104" s="1">
        <v>320</v>
      </c>
      <c r="F104" s="1">
        <v>319.2</v>
      </c>
    </row>
    <row r="105" spans="1:6" x14ac:dyDescent="0.25">
      <c r="A105" s="1" t="s">
        <v>898</v>
      </c>
      <c r="B105" s="1" t="s">
        <v>146</v>
      </c>
      <c r="C105" s="2">
        <v>1500</v>
      </c>
      <c r="D105" s="2">
        <v>-1180</v>
      </c>
      <c r="E105" s="1">
        <v>320</v>
      </c>
      <c r="F105" s="1">
        <v>319.2</v>
      </c>
    </row>
    <row r="106" spans="1:6" x14ac:dyDescent="0.25">
      <c r="A106" s="1">
        <v>7314</v>
      </c>
      <c r="B106" s="1" t="s">
        <v>151</v>
      </c>
      <c r="C106" s="2">
        <v>5800</v>
      </c>
      <c r="D106" s="1">
        <v>924</v>
      </c>
      <c r="E106" s="2">
        <v>6724</v>
      </c>
      <c r="F106" s="2">
        <v>6723.36</v>
      </c>
    </row>
    <row r="107" spans="1:6" x14ac:dyDescent="0.25">
      <c r="A107" s="1" t="s">
        <v>899</v>
      </c>
      <c r="B107" s="1" t="s">
        <v>479</v>
      </c>
      <c r="C107" s="2">
        <v>5800</v>
      </c>
      <c r="D107" s="1">
        <v>924</v>
      </c>
      <c r="E107" s="2">
        <v>6724</v>
      </c>
      <c r="F107" s="2">
        <v>6723.36</v>
      </c>
    </row>
    <row r="108" spans="1:6" x14ac:dyDescent="0.25">
      <c r="A108" s="1"/>
      <c r="B108" s="1" t="s">
        <v>1242</v>
      </c>
      <c r="C108" s="1">
        <v>0</v>
      </c>
      <c r="D108" s="2">
        <v>4814.5</v>
      </c>
      <c r="E108" s="2">
        <v>4814.5</v>
      </c>
      <c r="F108" s="2">
        <v>3541.44</v>
      </c>
    </row>
    <row r="109" spans="1:6" x14ac:dyDescent="0.25">
      <c r="A109" s="1">
        <v>7302</v>
      </c>
      <c r="B109" s="1" t="s">
        <v>111</v>
      </c>
      <c r="C109" s="1">
        <v>0</v>
      </c>
      <c r="D109" s="1">
        <v>0</v>
      </c>
      <c r="E109" s="1">
        <v>0</v>
      </c>
      <c r="F109" s="1">
        <v>0</v>
      </c>
    </row>
    <row r="110" spans="1:6" x14ac:dyDescent="0.25">
      <c r="A110" s="1" t="s">
        <v>1243</v>
      </c>
      <c r="B110" s="1" t="s">
        <v>722</v>
      </c>
      <c r="C110" s="1">
        <v>0</v>
      </c>
      <c r="D110" s="1">
        <v>0</v>
      </c>
      <c r="E110" s="1">
        <v>0</v>
      </c>
      <c r="F110" s="1">
        <v>0</v>
      </c>
    </row>
    <row r="111" spans="1:6" x14ac:dyDescent="0.25">
      <c r="A111" s="1">
        <v>7306</v>
      </c>
      <c r="B111" s="1" t="s">
        <v>131</v>
      </c>
      <c r="C111" s="1">
        <v>0</v>
      </c>
      <c r="D111" s="2">
        <v>3549</v>
      </c>
      <c r="E111" s="2">
        <v>3549</v>
      </c>
      <c r="F111" s="2">
        <v>3541.44</v>
      </c>
    </row>
    <row r="112" spans="1:6" x14ac:dyDescent="0.25">
      <c r="A112" s="1" t="s">
        <v>1244</v>
      </c>
      <c r="B112" s="1" t="s">
        <v>610</v>
      </c>
      <c r="C112" s="1">
        <v>0</v>
      </c>
      <c r="D112" s="2">
        <v>3549</v>
      </c>
      <c r="E112" s="2">
        <v>3549</v>
      </c>
      <c r="F112" s="2">
        <v>3541.44</v>
      </c>
    </row>
    <row r="113" spans="1:6" x14ac:dyDescent="0.25">
      <c r="A113" s="1">
        <v>7308</v>
      </c>
      <c r="B113" s="1" t="s">
        <v>134</v>
      </c>
      <c r="C113" s="1">
        <v>0</v>
      </c>
      <c r="D113" s="2">
        <v>1265.5</v>
      </c>
      <c r="E113" s="2">
        <v>1265.5</v>
      </c>
      <c r="F113" s="1">
        <v>0</v>
      </c>
    </row>
    <row r="114" spans="1:6" x14ac:dyDescent="0.25">
      <c r="A114" s="1" t="s">
        <v>1245</v>
      </c>
      <c r="B114" s="1" t="s">
        <v>619</v>
      </c>
      <c r="C114" s="1">
        <v>0</v>
      </c>
      <c r="D114" s="1">
        <v>0</v>
      </c>
      <c r="E114" s="1">
        <v>0</v>
      </c>
      <c r="F114" s="1">
        <v>0</v>
      </c>
    </row>
    <row r="115" spans="1:6" x14ac:dyDescent="0.25">
      <c r="A115" s="1" t="s">
        <v>1246</v>
      </c>
      <c r="B115" s="1" t="s">
        <v>554</v>
      </c>
      <c r="C115" s="1">
        <v>0</v>
      </c>
      <c r="D115" s="2">
        <v>1265.5</v>
      </c>
      <c r="E115" s="2">
        <v>1265.5</v>
      </c>
      <c r="F115" s="1">
        <v>0</v>
      </c>
    </row>
    <row r="116" spans="1:6" x14ac:dyDescent="0.25">
      <c r="A116" s="1"/>
      <c r="B116" s="1" t="s">
        <v>1247</v>
      </c>
      <c r="C116" s="1">
        <v>0</v>
      </c>
      <c r="D116" s="2">
        <v>5999.84</v>
      </c>
      <c r="E116" s="2">
        <v>5999.84</v>
      </c>
      <c r="F116" s="2">
        <v>5999.84</v>
      </c>
    </row>
    <row r="117" spans="1:6" x14ac:dyDescent="0.25">
      <c r="A117" s="1">
        <v>7308</v>
      </c>
      <c r="B117" s="1" t="s">
        <v>134</v>
      </c>
      <c r="C117" s="1">
        <v>0</v>
      </c>
      <c r="D117" s="2">
        <v>5999.84</v>
      </c>
      <c r="E117" s="2">
        <v>5999.84</v>
      </c>
      <c r="F117" s="2">
        <v>5999.84</v>
      </c>
    </row>
    <row r="118" spans="1:6" x14ac:dyDescent="0.25">
      <c r="A118" s="1" t="s">
        <v>1248</v>
      </c>
      <c r="B118" s="1" t="s">
        <v>725</v>
      </c>
      <c r="C118" s="1">
        <v>0</v>
      </c>
      <c r="D118" s="2">
        <v>5999.84</v>
      </c>
      <c r="E118" s="2">
        <v>5999.84</v>
      </c>
      <c r="F118" s="2">
        <v>5999.84</v>
      </c>
    </row>
    <row r="119" spans="1:6" x14ac:dyDescent="0.25">
      <c r="A119" s="1"/>
      <c r="B119" s="1" t="s">
        <v>1249</v>
      </c>
      <c r="C119" s="1">
        <v>0</v>
      </c>
      <c r="D119" s="2">
        <v>5645</v>
      </c>
      <c r="E119" s="2">
        <v>5645</v>
      </c>
      <c r="F119" s="2">
        <v>5644.8</v>
      </c>
    </row>
    <row r="120" spans="1:6" x14ac:dyDescent="0.25">
      <c r="A120" s="1">
        <v>7302</v>
      </c>
      <c r="B120" s="1" t="s">
        <v>111</v>
      </c>
      <c r="C120" s="1">
        <v>0</v>
      </c>
      <c r="D120" s="2">
        <v>5645</v>
      </c>
      <c r="E120" s="2">
        <v>5645</v>
      </c>
      <c r="F120" s="2">
        <v>5644.8</v>
      </c>
    </row>
    <row r="121" spans="1:6" x14ac:dyDescent="0.25">
      <c r="A121" s="1" t="s">
        <v>1250</v>
      </c>
      <c r="B121" s="1" t="s">
        <v>1251</v>
      </c>
      <c r="C121" s="1">
        <v>0</v>
      </c>
      <c r="D121" s="2">
        <v>5645</v>
      </c>
      <c r="E121" s="2">
        <v>5645</v>
      </c>
      <c r="F121" s="2">
        <v>5644.8</v>
      </c>
    </row>
    <row r="122" spans="1:6" x14ac:dyDescent="0.25">
      <c r="A122" s="1"/>
      <c r="B122" s="1" t="s">
        <v>901</v>
      </c>
      <c r="C122" s="2">
        <v>50980.24</v>
      </c>
      <c r="D122" s="2">
        <v>-9298</v>
      </c>
      <c r="E122" s="2">
        <v>41682.239999999998</v>
      </c>
      <c r="F122" s="2">
        <v>23597.01</v>
      </c>
    </row>
    <row r="123" spans="1:6" x14ac:dyDescent="0.25">
      <c r="A123" s="1"/>
      <c r="B123" s="1" t="s">
        <v>902</v>
      </c>
      <c r="C123" s="2">
        <v>17140.240000000002</v>
      </c>
      <c r="D123" s="2">
        <v>-4240.24</v>
      </c>
      <c r="E123" s="2">
        <v>12900</v>
      </c>
      <c r="F123" s="2">
        <v>9730.7999999999993</v>
      </c>
    </row>
    <row r="124" spans="1:6" x14ac:dyDescent="0.25">
      <c r="A124" s="1">
        <v>7302</v>
      </c>
      <c r="B124" s="1" t="s">
        <v>111</v>
      </c>
      <c r="C124" s="2">
        <v>3340.24</v>
      </c>
      <c r="D124" s="2">
        <v>-3340.24</v>
      </c>
      <c r="E124" s="1">
        <v>0</v>
      </c>
      <c r="F124" s="1">
        <v>0</v>
      </c>
    </row>
    <row r="125" spans="1:6" x14ac:dyDescent="0.25">
      <c r="A125" s="1" t="s">
        <v>903</v>
      </c>
      <c r="B125" s="1" t="s">
        <v>904</v>
      </c>
      <c r="C125" s="2">
        <v>3340.24</v>
      </c>
      <c r="D125" s="2">
        <v>-3340.24</v>
      </c>
      <c r="E125" s="1">
        <v>0</v>
      </c>
      <c r="F125" s="1">
        <v>0</v>
      </c>
    </row>
    <row r="126" spans="1:6" x14ac:dyDescent="0.25">
      <c r="A126" s="1">
        <v>7305</v>
      </c>
      <c r="B126" s="1" t="s">
        <v>128</v>
      </c>
      <c r="C126" s="2">
        <v>10000</v>
      </c>
      <c r="D126" s="1">
        <v>0</v>
      </c>
      <c r="E126" s="2">
        <v>10000</v>
      </c>
      <c r="F126" s="2">
        <v>9362.6</v>
      </c>
    </row>
    <row r="127" spans="1:6" x14ac:dyDescent="0.25">
      <c r="A127" s="1" t="s">
        <v>905</v>
      </c>
      <c r="B127" s="1" t="s">
        <v>651</v>
      </c>
      <c r="C127" s="2">
        <v>10000</v>
      </c>
      <c r="D127" s="1">
        <v>0</v>
      </c>
      <c r="E127" s="2">
        <v>10000</v>
      </c>
      <c r="F127" s="2">
        <v>9362.6</v>
      </c>
    </row>
    <row r="128" spans="1:6" x14ac:dyDescent="0.25">
      <c r="A128" s="1">
        <v>7308</v>
      </c>
      <c r="B128" s="1" t="s">
        <v>134</v>
      </c>
      <c r="C128" s="2">
        <v>1000</v>
      </c>
      <c r="D128" s="1">
        <v>-900</v>
      </c>
      <c r="E128" s="1">
        <v>100</v>
      </c>
      <c r="F128" s="1">
        <v>0</v>
      </c>
    </row>
    <row r="129" spans="1:6" x14ac:dyDescent="0.25">
      <c r="A129" s="1" t="s">
        <v>906</v>
      </c>
      <c r="B129" s="1" t="s">
        <v>554</v>
      </c>
      <c r="C129" s="2">
        <v>1000</v>
      </c>
      <c r="D129" s="1">
        <v>-900</v>
      </c>
      <c r="E129" s="1">
        <v>100</v>
      </c>
      <c r="F129" s="1">
        <v>0</v>
      </c>
    </row>
    <row r="130" spans="1:6" x14ac:dyDescent="0.25">
      <c r="A130" s="1">
        <v>7702</v>
      </c>
      <c r="B130" s="1" t="s">
        <v>159</v>
      </c>
      <c r="C130" s="2">
        <v>2800</v>
      </c>
      <c r="D130" s="1">
        <v>0</v>
      </c>
      <c r="E130" s="2">
        <v>2800</v>
      </c>
      <c r="F130" s="1">
        <v>368.2</v>
      </c>
    </row>
    <row r="131" spans="1:6" x14ac:dyDescent="0.25">
      <c r="A131" s="1" t="s">
        <v>907</v>
      </c>
      <c r="B131" s="1" t="s">
        <v>908</v>
      </c>
      <c r="C131" s="2">
        <v>2800</v>
      </c>
      <c r="D131" s="1">
        <v>0</v>
      </c>
      <c r="E131" s="2">
        <v>2800</v>
      </c>
      <c r="F131" s="1">
        <v>368.2</v>
      </c>
    </row>
    <row r="132" spans="1:6" x14ac:dyDescent="0.25">
      <c r="A132" s="1"/>
      <c r="B132" s="1" t="s">
        <v>909</v>
      </c>
      <c r="C132" s="2">
        <v>17890</v>
      </c>
      <c r="D132" s="2">
        <v>-1200</v>
      </c>
      <c r="E132" s="2">
        <v>16690</v>
      </c>
      <c r="F132" s="2">
        <v>7485.18</v>
      </c>
    </row>
    <row r="133" spans="1:6" x14ac:dyDescent="0.25">
      <c r="A133" s="1">
        <v>7306</v>
      </c>
      <c r="B133" s="1" t="s">
        <v>131</v>
      </c>
      <c r="C133" s="2">
        <v>7500</v>
      </c>
      <c r="D133" s="2">
        <v>-6000</v>
      </c>
      <c r="E133" s="2">
        <v>1500</v>
      </c>
      <c r="F133" s="1">
        <v>0</v>
      </c>
    </row>
    <row r="134" spans="1:6" x14ac:dyDescent="0.25">
      <c r="A134" s="1" t="s">
        <v>910</v>
      </c>
      <c r="B134" s="1" t="s">
        <v>610</v>
      </c>
      <c r="C134" s="2">
        <v>1500</v>
      </c>
      <c r="D134" s="1">
        <v>0</v>
      </c>
      <c r="E134" s="2">
        <v>1500</v>
      </c>
      <c r="F134" s="1">
        <v>0</v>
      </c>
    </row>
    <row r="135" spans="1:6" x14ac:dyDescent="0.25">
      <c r="A135" s="1" t="s">
        <v>911</v>
      </c>
      <c r="B135" s="1" t="s">
        <v>133</v>
      </c>
      <c r="C135" s="2">
        <v>6000</v>
      </c>
      <c r="D135" s="2">
        <v>-6000</v>
      </c>
      <c r="E135" s="1">
        <v>0</v>
      </c>
      <c r="F135" s="1">
        <v>0</v>
      </c>
    </row>
    <row r="136" spans="1:6" x14ac:dyDescent="0.25">
      <c r="A136" s="1">
        <v>7308</v>
      </c>
      <c r="B136" s="1" t="s">
        <v>134</v>
      </c>
      <c r="C136" s="2">
        <v>1850</v>
      </c>
      <c r="D136" s="2">
        <v>-1600</v>
      </c>
      <c r="E136" s="1">
        <v>250</v>
      </c>
      <c r="F136" s="1">
        <v>0</v>
      </c>
    </row>
    <row r="137" spans="1:6" x14ac:dyDescent="0.25">
      <c r="A137" s="1" t="s">
        <v>912</v>
      </c>
      <c r="B137" s="1" t="s">
        <v>554</v>
      </c>
      <c r="C137" s="1">
        <v>150</v>
      </c>
      <c r="D137" s="1">
        <v>0</v>
      </c>
      <c r="E137" s="1">
        <v>150</v>
      </c>
      <c r="F137" s="1">
        <v>0</v>
      </c>
    </row>
    <row r="138" spans="1:6" x14ac:dyDescent="0.25">
      <c r="A138" s="1" t="s">
        <v>913</v>
      </c>
      <c r="B138" s="1" t="s">
        <v>914</v>
      </c>
      <c r="C138" s="2">
        <v>1700</v>
      </c>
      <c r="D138" s="2">
        <v>-1600</v>
      </c>
      <c r="E138" s="1">
        <v>100</v>
      </c>
      <c r="F138" s="1">
        <v>0</v>
      </c>
    </row>
    <row r="139" spans="1:6" x14ac:dyDescent="0.25">
      <c r="A139" s="1">
        <v>7701</v>
      </c>
      <c r="B139" s="1" t="s">
        <v>156</v>
      </c>
      <c r="C139" s="2">
        <v>6710</v>
      </c>
      <c r="D139" s="2">
        <v>6400</v>
      </c>
      <c r="E139" s="2">
        <v>13110</v>
      </c>
      <c r="F139" s="2">
        <v>6393.06</v>
      </c>
    </row>
    <row r="140" spans="1:6" x14ac:dyDescent="0.25">
      <c r="A140" s="1" t="s">
        <v>915</v>
      </c>
      <c r="B140" s="1" t="s">
        <v>158</v>
      </c>
      <c r="C140" s="1">
        <v>680</v>
      </c>
      <c r="D140" s="1">
        <v>400</v>
      </c>
      <c r="E140" s="2">
        <v>1080</v>
      </c>
      <c r="F140" s="2">
        <v>1080</v>
      </c>
    </row>
    <row r="141" spans="1:6" x14ac:dyDescent="0.25">
      <c r="A141" s="1" t="s">
        <v>916</v>
      </c>
      <c r="B141" s="1" t="s">
        <v>917</v>
      </c>
      <c r="C141" s="2">
        <v>1830</v>
      </c>
      <c r="D141" s="2">
        <v>6400</v>
      </c>
      <c r="E141" s="2">
        <v>8230</v>
      </c>
      <c r="F141" s="2">
        <v>1525</v>
      </c>
    </row>
    <row r="142" spans="1:6" x14ac:dyDescent="0.25">
      <c r="A142" s="1" t="s">
        <v>918</v>
      </c>
      <c r="B142" s="1" t="s">
        <v>917</v>
      </c>
      <c r="C142" s="2">
        <v>4200</v>
      </c>
      <c r="D142" s="1">
        <v>-400</v>
      </c>
      <c r="E142" s="2">
        <v>3800</v>
      </c>
      <c r="F142" s="2">
        <v>3788.06</v>
      </c>
    </row>
    <row r="143" spans="1:6" x14ac:dyDescent="0.25">
      <c r="A143" s="1">
        <v>7702</v>
      </c>
      <c r="B143" s="1" t="s">
        <v>159</v>
      </c>
      <c r="C143" s="2">
        <v>1830</v>
      </c>
      <c r="D143" s="1">
        <v>0</v>
      </c>
      <c r="E143" s="2">
        <v>1830</v>
      </c>
      <c r="F143" s="2">
        <v>1092.1199999999999</v>
      </c>
    </row>
    <row r="144" spans="1:6" x14ac:dyDescent="0.25">
      <c r="A144" s="1" t="s">
        <v>919</v>
      </c>
      <c r="B144" s="1" t="s">
        <v>908</v>
      </c>
      <c r="C144" s="2">
        <v>1830</v>
      </c>
      <c r="D144" s="1">
        <v>0</v>
      </c>
      <c r="E144" s="2">
        <v>1830</v>
      </c>
      <c r="F144" s="2">
        <v>1092.1199999999999</v>
      </c>
    </row>
    <row r="145" spans="1:6" x14ac:dyDescent="0.25">
      <c r="A145" s="1"/>
      <c r="B145" s="1" t="s">
        <v>920</v>
      </c>
      <c r="C145" s="2">
        <v>12650</v>
      </c>
      <c r="D145" s="2">
        <v>-2358.7600000000002</v>
      </c>
      <c r="E145" s="2">
        <v>10291.24</v>
      </c>
      <c r="F145" s="2">
        <v>6381.03</v>
      </c>
    </row>
    <row r="146" spans="1:6" x14ac:dyDescent="0.25">
      <c r="A146" s="1">
        <v>7302</v>
      </c>
      <c r="B146" s="1" t="s">
        <v>111</v>
      </c>
      <c r="C146" s="2">
        <v>6208</v>
      </c>
      <c r="D146" s="2">
        <v>3340.24</v>
      </c>
      <c r="E146" s="2">
        <v>9548.24</v>
      </c>
      <c r="F146" s="2">
        <v>6381.03</v>
      </c>
    </row>
    <row r="147" spans="1:6" x14ac:dyDescent="0.25">
      <c r="A147" s="1" t="s">
        <v>921</v>
      </c>
      <c r="B147" s="1" t="s">
        <v>115</v>
      </c>
      <c r="C147" s="1">
        <v>208</v>
      </c>
      <c r="D147" s="1">
        <v>0</v>
      </c>
      <c r="E147" s="1">
        <v>208</v>
      </c>
      <c r="F147" s="1">
        <v>0</v>
      </c>
    </row>
    <row r="148" spans="1:6" x14ac:dyDescent="0.25">
      <c r="A148" s="1" t="s">
        <v>922</v>
      </c>
      <c r="B148" s="1" t="s">
        <v>923</v>
      </c>
      <c r="C148" s="2">
        <v>6000</v>
      </c>
      <c r="D148" s="2">
        <v>3340.24</v>
      </c>
      <c r="E148" s="2">
        <v>9340.24</v>
      </c>
      <c r="F148" s="2">
        <v>6381.03</v>
      </c>
    </row>
    <row r="149" spans="1:6" x14ac:dyDescent="0.25">
      <c r="A149" s="1">
        <v>7306</v>
      </c>
      <c r="B149" s="1" t="s">
        <v>131</v>
      </c>
      <c r="C149" s="2">
        <v>1200</v>
      </c>
      <c r="D149" s="2">
        <v>-1199</v>
      </c>
      <c r="E149" s="1">
        <v>1</v>
      </c>
      <c r="F149" s="1">
        <v>0</v>
      </c>
    </row>
    <row r="150" spans="1:6" x14ac:dyDescent="0.25">
      <c r="A150" s="1" t="s">
        <v>924</v>
      </c>
      <c r="B150" s="1" t="s">
        <v>610</v>
      </c>
      <c r="C150" s="2">
        <v>1200</v>
      </c>
      <c r="D150" s="2">
        <v>-1199</v>
      </c>
      <c r="E150" s="1">
        <v>1</v>
      </c>
      <c r="F150" s="1">
        <v>0</v>
      </c>
    </row>
    <row r="151" spans="1:6" x14ac:dyDescent="0.25">
      <c r="A151" s="1">
        <v>7314</v>
      </c>
      <c r="B151" s="1" t="s">
        <v>151</v>
      </c>
      <c r="C151" s="1">
        <v>742</v>
      </c>
      <c r="D151" s="1">
        <v>0</v>
      </c>
      <c r="E151" s="1">
        <v>742</v>
      </c>
      <c r="F151" s="1">
        <v>0</v>
      </c>
    </row>
    <row r="152" spans="1:6" x14ac:dyDescent="0.25">
      <c r="A152" s="1" t="s">
        <v>925</v>
      </c>
      <c r="B152" s="1" t="s">
        <v>926</v>
      </c>
      <c r="C152" s="1">
        <v>742</v>
      </c>
      <c r="D152" s="1">
        <v>0</v>
      </c>
      <c r="E152" s="1">
        <v>742</v>
      </c>
      <c r="F152" s="1">
        <v>0</v>
      </c>
    </row>
    <row r="153" spans="1:6" x14ac:dyDescent="0.25">
      <c r="A153" s="1">
        <v>7501</v>
      </c>
      <c r="B153" s="1" t="s">
        <v>192</v>
      </c>
      <c r="C153" s="2">
        <v>4500</v>
      </c>
      <c r="D153" s="2">
        <v>-4500</v>
      </c>
      <c r="E153" s="1">
        <v>0</v>
      </c>
      <c r="F153" s="1">
        <v>0</v>
      </c>
    </row>
    <row r="154" spans="1:6" x14ac:dyDescent="0.25">
      <c r="A154" s="1" t="s">
        <v>927</v>
      </c>
      <c r="B154" s="1" t="s">
        <v>928</v>
      </c>
      <c r="C154" s="2">
        <v>4500</v>
      </c>
      <c r="D154" s="2">
        <v>-4500</v>
      </c>
      <c r="E154" s="1">
        <v>0</v>
      </c>
      <c r="F154" s="1">
        <v>0</v>
      </c>
    </row>
    <row r="155" spans="1:6" x14ac:dyDescent="0.25">
      <c r="A155" s="1"/>
      <c r="B155" s="1" t="s">
        <v>929</v>
      </c>
      <c r="C155" s="2">
        <v>3300</v>
      </c>
      <c r="D155" s="2">
        <v>-1499</v>
      </c>
      <c r="E155" s="2">
        <v>1801</v>
      </c>
      <c r="F155" s="1">
        <v>0</v>
      </c>
    </row>
    <row r="156" spans="1:6" x14ac:dyDescent="0.25">
      <c r="A156" s="1">
        <v>7302</v>
      </c>
      <c r="B156" s="1" t="s">
        <v>111</v>
      </c>
      <c r="C156" s="2">
        <v>1800</v>
      </c>
      <c r="D156" s="1">
        <v>0</v>
      </c>
      <c r="E156" s="2">
        <v>1800</v>
      </c>
      <c r="F156" s="1">
        <v>0</v>
      </c>
    </row>
    <row r="157" spans="1:6" x14ac:dyDescent="0.25">
      <c r="A157" s="1" t="s">
        <v>930</v>
      </c>
      <c r="B157" s="1" t="s">
        <v>931</v>
      </c>
      <c r="C157" s="2">
        <v>1800</v>
      </c>
      <c r="D157" s="1">
        <v>0</v>
      </c>
      <c r="E157" s="2">
        <v>1800</v>
      </c>
      <c r="F157" s="1">
        <v>0</v>
      </c>
    </row>
    <row r="158" spans="1:6" x14ac:dyDescent="0.25">
      <c r="A158" s="1">
        <v>7306</v>
      </c>
      <c r="B158" s="1" t="s">
        <v>131</v>
      </c>
      <c r="C158" s="2">
        <v>1500</v>
      </c>
      <c r="D158" s="2">
        <v>-1499</v>
      </c>
      <c r="E158" s="1">
        <v>1</v>
      </c>
      <c r="F158" s="1">
        <v>0</v>
      </c>
    </row>
    <row r="159" spans="1:6" x14ac:dyDescent="0.25">
      <c r="A159" s="1" t="s">
        <v>932</v>
      </c>
      <c r="B159" s="1" t="s">
        <v>610</v>
      </c>
      <c r="C159" s="2">
        <v>1500</v>
      </c>
      <c r="D159" s="2">
        <v>-1499</v>
      </c>
      <c r="E159" s="1">
        <v>1</v>
      </c>
      <c r="F159" s="1">
        <v>0</v>
      </c>
    </row>
    <row r="160" spans="1:6" x14ac:dyDescent="0.25">
      <c r="A160" s="1"/>
      <c r="B160" s="1" t="s">
        <v>933</v>
      </c>
      <c r="C160" s="2">
        <v>11000</v>
      </c>
      <c r="D160" s="2">
        <v>-2000</v>
      </c>
      <c r="E160" s="2">
        <v>9000</v>
      </c>
      <c r="F160" s="1">
        <v>0</v>
      </c>
    </row>
    <row r="161" spans="1:6" x14ac:dyDescent="0.25">
      <c r="A161" s="1"/>
      <c r="B161" s="1" t="s">
        <v>934</v>
      </c>
      <c r="C161" s="2">
        <v>11000</v>
      </c>
      <c r="D161" s="2">
        <v>-2000</v>
      </c>
      <c r="E161" s="2">
        <v>9000</v>
      </c>
      <c r="F161" s="1">
        <v>0</v>
      </c>
    </row>
    <row r="162" spans="1:6" x14ac:dyDescent="0.25">
      <c r="A162" s="1">
        <v>7306</v>
      </c>
      <c r="B162" s="1" t="s">
        <v>131</v>
      </c>
      <c r="C162" s="2">
        <v>9000</v>
      </c>
      <c r="D162" s="1">
        <v>0</v>
      </c>
      <c r="E162" s="2">
        <v>9000</v>
      </c>
      <c r="F162" s="1">
        <v>0</v>
      </c>
    </row>
    <row r="163" spans="1:6" x14ac:dyDescent="0.25">
      <c r="A163" s="1" t="s">
        <v>935</v>
      </c>
      <c r="B163" s="1" t="s">
        <v>936</v>
      </c>
      <c r="C163" s="2">
        <v>9000</v>
      </c>
      <c r="D163" s="1">
        <v>0</v>
      </c>
      <c r="E163" s="2">
        <v>9000</v>
      </c>
      <c r="F163" s="1">
        <v>0</v>
      </c>
    </row>
    <row r="164" spans="1:6" x14ac:dyDescent="0.25">
      <c r="A164" s="1">
        <v>7308</v>
      </c>
      <c r="B164" s="1" t="s">
        <v>134</v>
      </c>
      <c r="C164" s="2">
        <v>2000</v>
      </c>
      <c r="D164" s="2">
        <v>-2000</v>
      </c>
      <c r="E164" s="1">
        <v>0</v>
      </c>
      <c r="F164" s="1">
        <v>0</v>
      </c>
    </row>
    <row r="165" spans="1:6" x14ac:dyDescent="0.25">
      <c r="A165" s="1" t="s">
        <v>937</v>
      </c>
      <c r="B165" s="1" t="s">
        <v>914</v>
      </c>
      <c r="C165" s="2">
        <v>2000</v>
      </c>
      <c r="D165" s="2">
        <v>-2000</v>
      </c>
      <c r="E165" s="1">
        <v>0</v>
      </c>
      <c r="F165" s="1">
        <v>0</v>
      </c>
    </row>
    <row r="166" spans="1:6" x14ac:dyDescent="0.25">
      <c r="A166" s="1"/>
      <c r="B166" s="1" t="s">
        <v>938</v>
      </c>
      <c r="C166" s="2">
        <v>18000</v>
      </c>
      <c r="D166" s="2">
        <v>-16540</v>
      </c>
      <c r="E166" s="2">
        <v>1460</v>
      </c>
      <c r="F166" s="1">
        <v>5.59</v>
      </c>
    </row>
    <row r="167" spans="1:6" x14ac:dyDescent="0.25">
      <c r="A167" s="1"/>
      <c r="B167" s="1" t="s">
        <v>934</v>
      </c>
      <c r="C167" s="2">
        <v>16989</v>
      </c>
      <c r="D167" s="2">
        <v>-16540</v>
      </c>
      <c r="E167" s="1">
        <v>449</v>
      </c>
      <c r="F167" s="1">
        <v>5.59</v>
      </c>
    </row>
    <row r="168" spans="1:6" x14ac:dyDescent="0.25">
      <c r="A168" s="1">
        <v>7306</v>
      </c>
      <c r="B168" s="1" t="s">
        <v>131</v>
      </c>
      <c r="C168" s="2">
        <v>16540</v>
      </c>
      <c r="D168" s="2">
        <v>-16540</v>
      </c>
      <c r="E168" s="1">
        <v>0</v>
      </c>
      <c r="F168" s="1">
        <v>0</v>
      </c>
    </row>
    <row r="169" spans="1:6" x14ac:dyDescent="0.25">
      <c r="A169" s="1" t="s">
        <v>939</v>
      </c>
      <c r="B169" s="1" t="s">
        <v>610</v>
      </c>
      <c r="C169" s="2">
        <v>16540</v>
      </c>
      <c r="D169" s="2">
        <v>-16540</v>
      </c>
      <c r="E169" s="1">
        <v>0</v>
      </c>
      <c r="F169" s="1">
        <v>0</v>
      </c>
    </row>
    <row r="170" spans="1:6" x14ac:dyDescent="0.25">
      <c r="A170" s="1">
        <v>7308</v>
      </c>
      <c r="B170" s="1" t="s">
        <v>134</v>
      </c>
      <c r="C170" s="1">
        <v>440</v>
      </c>
      <c r="D170" s="1">
        <v>0</v>
      </c>
      <c r="E170" s="1">
        <v>440</v>
      </c>
      <c r="F170" s="1">
        <v>5.59</v>
      </c>
    </row>
    <row r="171" spans="1:6" x14ac:dyDescent="0.25">
      <c r="A171" s="1" t="s">
        <v>940</v>
      </c>
      <c r="B171" s="1" t="s">
        <v>619</v>
      </c>
      <c r="C171" s="1">
        <v>100</v>
      </c>
      <c r="D171" s="1">
        <v>0</v>
      </c>
      <c r="E171" s="1">
        <v>100</v>
      </c>
      <c r="F171" s="1">
        <v>5.59</v>
      </c>
    </row>
    <row r="172" spans="1:6" x14ac:dyDescent="0.25">
      <c r="A172" s="1" t="s">
        <v>941</v>
      </c>
      <c r="B172" s="1" t="s">
        <v>554</v>
      </c>
      <c r="C172" s="1">
        <v>340</v>
      </c>
      <c r="D172" s="1">
        <v>0</v>
      </c>
      <c r="E172" s="1">
        <v>340</v>
      </c>
      <c r="F172" s="1">
        <v>0</v>
      </c>
    </row>
    <row r="173" spans="1:6" x14ac:dyDescent="0.25">
      <c r="A173" s="1">
        <v>7314</v>
      </c>
      <c r="B173" s="1" t="s">
        <v>151</v>
      </c>
      <c r="C173" s="1">
        <v>9</v>
      </c>
      <c r="D173" s="1">
        <v>0</v>
      </c>
      <c r="E173" s="1">
        <v>9</v>
      </c>
      <c r="F173" s="1">
        <v>0</v>
      </c>
    </row>
    <row r="174" spans="1:6" x14ac:dyDescent="0.25">
      <c r="A174" s="1" t="s">
        <v>942</v>
      </c>
      <c r="B174" s="1" t="s">
        <v>559</v>
      </c>
      <c r="C174" s="1">
        <v>9</v>
      </c>
      <c r="D174" s="1">
        <v>0</v>
      </c>
      <c r="E174" s="1">
        <v>9</v>
      </c>
      <c r="F174" s="1">
        <v>0</v>
      </c>
    </row>
    <row r="175" spans="1:6" x14ac:dyDescent="0.25">
      <c r="A175" s="1"/>
      <c r="B175" s="1" t="s">
        <v>563</v>
      </c>
      <c r="C175" s="2">
        <v>1011</v>
      </c>
      <c r="D175" s="1">
        <v>0</v>
      </c>
      <c r="E175" s="2">
        <v>1011</v>
      </c>
      <c r="F175" s="1">
        <v>0</v>
      </c>
    </row>
    <row r="176" spans="1:6" x14ac:dyDescent="0.25">
      <c r="A176" s="1">
        <v>8401</v>
      </c>
      <c r="B176" s="1" t="s">
        <v>163</v>
      </c>
      <c r="C176" s="2">
        <v>1011</v>
      </c>
      <c r="D176" s="1">
        <v>0</v>
      </c>
      <c r="E176" s="2">
        <v>1011</v>
      </c>
      <c r="F176" s="1">
        <v>0</v>
      </c>
    </row>
    <row r="177" spans="1:6" x14ac:dyDescent="0.25">
      <c r="A177" s="1" t="s">
        <v>943</v>
      </c>
      <c r="B177" s="1" t="s">
        <v>123</v>
      </c>
      <c r="C177" s="2">
        <v>1011</v>
      </c>
      <c r="D177" s="1">
        <v>0</v>
      </c>
      <c r="E177" s="2">
        <v>1011</v>
      </c>
      <c r="F177" s="1">
        <v>0</v>
      </c>
    </row>
    <row r="178" spans="1:6" x14ac:dyDescent="0.25">
      <c r="A178" s="1"/>
      <c r="B178" s="1" t="s">
        <v>944</v>
      </c>
      <c r="C178" s="2">
        <v>52100.4</v>
      </c>
      <c r="D178" s="2">
        <v>-24996.5</v>
      </c>
      <c r="E178" s="2">
        <v>27103.9</v>
      </c>
      <c r="F178" s="2">
        <v>22316.32</v>
      </c>
    </row>
    <row r="179" spans="1:6" x14ac:dyDescent="0.25">
      <c r="A179" s="1"/>
      <c r="B179" s="1" t="s">
        <v>945</v>
      </c>
      <c r="C179" s="2">
        <v>4000</v>
      </c>
      <c r="D179" s="2">
        <v>-3930</v>
      </c>
      <c r="E179" s="1">
        <v>70</v>
      </c>
      <c r="F179" s="1">
        <v>54</v>
      </c>
    </row>
    <row r="180" spans="1:6" x14ac:dyDescent="0.25">
      <c r="A180" s="1">
        <v>7308</v>
      </c>
      <c r="B180" s="1" t="s">
        <v>134</v>
      </c>
      <c r="C180" s="2">
        <v>3328</v>
      </c>
      <c r="D180" s="2">
        <v>-3258</v>
      </c>
      <c r="E180" s="1">
        <v>70</v>
      </c>
      <c r="F180" s="1">
        <v>54</v>
      </c>
    </row>
    <row r="181" spans="1:6" x14ac:dyDescent="0.25">
      <c r="A181" s="1" t="s">
        <v>946</v>
      </c>
      <c r="B181" s="1" t="s">
        <v>142</v>
      </c>
      <c r="C181" s="2">
        <v>1151</v>
      </c>
      <c r="D181" s="2">
        <v>-1135</v>
      </c>
      <c r="E181" s="1">
        <v>16</v>
      </c>
      <c r="F181" s="1">
        <v>0</v>
      </c>
    </row>
    <row r="182" spans="1:6" x14ac:dyDescent="0.25">
      <c r="A182" s="1" t="s">
        <v>947</v>
      </c>
      <c r="B182" s="1" t="s">
        <v>948</v>
      </c>
      <c r="C182" s="1">
        <v>560</v>
      </c>
      <c r="D182" s="1">
        <v>-560</v>
      </c>
      <c r="E182" s="1">
        <v>0</v>
      </c>
      <c r="F182" s="1">
        <v>0</v>
      </c>
    </row>
    <row r="183" spans="1:6" x14ac:dyDescent="0.25">
      <c r="A183" s="1" t="s">
        <v>949</v>
      </c>
      <c r="B183" s="1" t="s">
        <v>357</v>
      </c>
      <c r="C183" s="2">
        <v>1617</v>
      </c>
      <c r="D183" s="2">
        <v>-1563</v>
      </c>
      <c r="E183" s="1">
        <v>54</v>
      </c>
      <c r="F183" s="1">
        <v>54</v>
      </c>
    </row>
    <row r="184" spans="1:6" x14ac:dyDescent="0.25">
      <c r="A184" s="1">
        <v>7314</v>
      </c>
      <c r="B184" s="1" t="s">
        <v>151</v>
      </c>
      <c r="C184" s="1">
        <v>672</v>
      </c>
      <c r="D184" s="1">
        <v>-672</v>
      </c>
      <c r="E184" s="1">
        <v>0</v>
      </c>
      <c r="F184" s="1">
        <v>0</v>
      </c>
    </row>
    <row r="185" spans="1:6" x14ac:dyDescent="0.25">
      <c r="A185" s="1" t="s">
        <v>950</v>
      </c>
      <c r="B185" s="1" t="s">
        <v>140</v>
      </c>
      <c r="C185" s="1">
        <v>672</v>
      </c>
      <c r="D185" s="1">
        <v>-672</v>
      </c>
      <c r="E185" s="1">
        <v>0</v>
      </c>
      <c r="F185" s="1">
        <v>0</v>
      </c>
    </row>
    <row r="186" spans="1:6" x14ac:dyDescent="0.25">
      <c r="A186" s="1"/>
      <c r="B186" s="1" t="s">
        <v>951</v>
      </c>
      <c r="C186" s="2">
        <v>2673.61</v>
      </c>
      <c r="D186" s="2">
        <v>-2075</v>
      </c>
      <c r="E186" s="1">
        <v>598.61</v>
      </c>
      <c r="F186" s="1">
        <v>0</v>
      </c>
    </row>
    <row r="187" spans="1:6" x14ac:dyDescent="0.25">
      <c r="A187" s="1">
        <v>7302</v>
      </c>
      <c r="B187" s="1" t="s">
        <v>111</v>
      </c>
      <c r="C187" s="1">
        <v>142</v>
      </c>
      <c r="D187" s="1">
        <v>0</v>
      </c>
      <c r="E187" s="1">
        <v>142</v>
      </c>
      <c r="F187" s="1">
        <v>0</v>
      </c>
    </row>
    <row r="188" spans="1:6" x14ac:dyDescent="0.25">
      <c r="A188" s="1" t="s">
        <v>952</v>
      </c>
      <c r="B188" s="1" t="s">
        <v>904</v>
      </c>
      <c r="C188" s="1">
        <v>142</v>
      </c>
      <c r="D188" s="1">
        <v>0</v>
      </c>
      <c r="E188" s="1">
        <v>142</v>
      </c>
      <c r="F188" s="1">
        <v>0</v>
      </c>
    </row>
    <row r="189" spans="1:6" x14ac:dyDescent="0.25">
      <c r="A189" s="1">
        <v>7308</v>
      </c>
      <c r="B189" s="1" t="s">
        <v>134</v>
      </c>
      <c r="C189" s="1">
        <v>431.9</v>
      </c>
      <c r="D189" s="1">
        <v>0</v>
      </c>
      <c r="E189" s="1">
        <v>431.9</v>
      </c>
      <c r="F189" s="1">
        <v>0</v>
      </c>
    </row>
    <row r="190" spans="1:6" x14ac:dyDescent="0.25">
      <c r="A190" s="1" t="s">
        <v>953</v>
      </c>
      <c r="B190" s="1" t="s">
        <v>142</v>
      </c>
      <c r="C190" s="1">
        <v>240</v>
      </c>
      <c r="D190" s="1">
        <v>0</v>
      </c>
      <c r="E190" s="1">
        <v>240</v>
      </c>
      <c r="F190" s="1">
        <v>0</v>
      </c>
    </row>
    <row r="191" spans="1:6" x14ac:dyDescent="0.25">
      <c r="A191" s="1" t="s">
        <v>954</v>
      </c>
      <c r="B191" s="1" t="s">
        <v>357</v>
      </c>
      <c r="C191" s="1">
        <v>90</v>
      </c>
      <c r="D191" s="1">
        <v>0</v>
      </c>
      <c r="E191" s="1">
        <v>90</v>
      </c>
      <c r="F191" s="1">
        <v>0</v>
      </c>
    </row>
    <row r="192" spans="1:6" x14ac:dyDescent="0.25">
      <c r="A192" s="1" t="s">
        <v>955</v>
      </c>
      <c r="B192" s="1" t="s">
        <v>357</v>
      </c>
      <c r="C192" s="1">
        <v>101.9</v>
      </c>
      <c r="D192" s="1">
        <v>0</v>
      </c>
      <c r="E192" s="1">
        <v>101.9</v>
      </c>
      <c r="F192" s="1">
        <v>0</v>
      </c>
    </row>
    <row r="193" spans="1:6" x14ac:dyDescent="0.25">
      <c r="A193" s="1">
        <v>7315</v>
      </c>
      <c r="B193" s="1" t="s">
        <v>875</v>
      </c>
      <c r="C193" s="2">
        <v>2099.71</v>
      </c>
      <c r="D193" s="2">
        <v>-2075</v>
      </c>
      <c r="E193" s="1">
        <v>24.71</v>
      </c>
      <c r="F193" s="1">
        <v>0</v>
      </c>
    </row>
    <row r="194" spans="1:6" x14ac:dyDescent="0.25">
      <c r="A194" s="1" t="s">
        <v>956</v>
      </c>
      <c r="B194" s="1" t="s">
        <v>877</v>
      </c>
      <c r="C194" s="2">
        <v>2099.71</v>
      </c>
      <c r="D194" s="2">
        <v>-2075</v>
      </c>
      <c r="E194" s="1">
        <v>24.71</v>
      </c>
      <c r="F194" s="1">
        <v>0</v>
      </c>
    </row>
    <row r="195" spans="1:6" x14ac:dyDescent="0.25">
      <c r="A195" s="1"/>
      <c r="B195" s="1" t="s">
        <v>957</v>
      </c>
      <c r="C195" s="2">
        <v>16384</v>
      </c>
      <c r="D195" s="2">
        <v>-8174</v>
      </c>
      <c r="E195" s="2">
        <v>8210</v>
      </c>
      <c r="F195" s="2">
        <v>6388.26</v>
      </c>
    </row>
    <row r="196" spans="1:6" x14ac:dyDescent="0.25">
      <c r="A196" s="1">
        <v>7302</v>
      </c>
      <c r="B196" s="1" t="s">
        <v>111</v>
      </c>
      <c r="C196" s="2">
        <v>3734</v>
      </c>
      <c r="D196" s="2">
        <v>-3734</v>
      </c>
      <c r="E196" s="1">
        <v>0</v>
      </c>
      <c r="F196" s="1">
        <v>0</v>
      </c>
    </row>
    <row r="197" spans="1:6" x14ac:dyDescent="0.25">
      <c r="A197" s="1" t="s">
        <v>958</v>
      </c>
      <c r="B197" s="1" t="s">
        <v>959</v>
      </c>
      <c r="C197" s="1">
        <v>600</v>
      </c>
      <c r="D197" s="1">
        <v>-600</v>
      </c>
      <c r="E197" s="1">
        <v>0</v>
      </c>
      <c r="F197" s="1">
        <v>0</v>
      </c>
    </row>
    <row r="198" spans="1:6" x14ac:dyDescent="0.25">
      <c r="A198" s="1" t="s">
        <v>960</v>
      </c>
      <c r="B198" s="1" t="s">
        <v>959</v>
      </c>
      <c r="C198" s="2">
        <v>1750</v>
      </c>
      <c r="D198" s="2">
        <v>-1750</v>
      </c>
      <c r="E198" s="1">
        <v>0</v>
      </c>
      <c r="F198" s="1">
        <v>0</v>
      </c>
    </row>
    <row r="199" spans="1:6" x14ac:dyDescent="0.25">
      <c r="A199" s="1" t="s">
        <v>961</v>
      </c>
      <c r="B199" s="1" t="s">
        <v>959</v>
      </c>
      <c r="C199" s="2">
        <v>1384</v>
      </c>
      <c r="D199" s="2">
        <v>-1384</v>
      </c>
      <c r="E199" s="1">
        <v>0</v>
      </c>
      <c r="F199" s="1">
        <v>0</v>
      </c>
    </row>
    <row r="200" spans="1:6" x14ac:dyDescent="0.25">
      <c r="A200" s="1">
        <v>7308</v>
      </c>
      <c r="B200" s="1" t="s">
        <v>134</v>
      </c>
      <c r="C200" s="2">
        <v>1530</v>
      </c>
      <c r="D200" s="2">
        <v>1780</v>
      </c>
      <c r="E200" s="2">
        <v>3310</v>
      </c>
      <c r="F200" s="2">
        <v>2424.71</v>
      </c>
    </row>
    <row r="201" spans="1:6" x14ac:dyDescent="0.25">
      <c r="A201" s="1" t="s">
        <v>1252</v>
      </c>
      <c r="B201" s="1" t="s">
        <v>1253</v>
      </c>
      <c r="C201" s="1">
        <v>0</v>
      </c>
      <c r="D201" s="1">
        <v>204</v>
      </c>
      <c r="E201" s="1">
        <v>204</v>
      </c>
      <c r="F201" s="1">
        <v>199.9</v>
      </c>
    </row>
    <row r="202" spans="1:6" x14ac:dyDescent="0.25">
      <c r="A202" s="1" t="s">
        <v>1254</v>
      </c>
      <c r="B202" s="1" t="s">
        <v>1255</v>
      </c>
      <c r="C202" s="1">
        <v>0</v>
      </c>
      <c r="D202" s="1">
        <v>556</v>
      </c>
      <c r="E202" s="1">
        <v>556</v>
      </c>
      <c r="F202" s="1">
        <v>528.02</v>
      </c>
    </row>
    <row r="203" spans="1:6" x14ac:dyDescent="0.25">
      <c r="A203" s="1" t="s">
        <v>962</v>
      </c>
      <c r="B203" s="1" t="s">
        <v>140</v>
      </c>
      <c r="C203" s="1">
        <v>250</v>
      </c>
      <c r="D203" s="1">
        <v>60</v>
      </c>
      <c r="E203" s="1">
        <v>310</v>
      </c>
      <c r="F203" s="1">
        <v>298.43</v>
      </c>
    </row>
    <row r="204" spans="1:6" x14ac:dyDescent="0.25">
      <c r="A204" s="1" t="s">
        <v>1256</v>
      </c>
      <c r="B204" s="1" t="s">
        <v>1257</v>
      </c>
      <c r="C204" s="1">
        <v>0</v>
      </c>
      <c r="D204" s="1">
        <v>0</v>
      </c>
      <c r="E204" s="1">
        <v>0</v>
      </c>
      <c r="F204" s="1">
        <v>0</v>
      </c>
    </row>
    <row r="205" spans="1:6" x14ac:dyDescent="0.25">
      <c r="A205" s="1" t="s">
        <v>963</v>
      </c>
      <c r="B205" s="1" t="s">
        <v>142</v>
      </c>
      <c r="C205" s="1">
        <v>600</v>
      </c>
      <c r="D205" s="1">
        <v>0</v>
      </c>
      <c r="E205" s="1">
        <v>600</v>
      </c>
      <c r="F205" s="1">
        <v>0</v>
      </c>
    </row>
    <row r="206" spans="1:6" x14ac:dyDescent="0.25">
      <c r="A206" s="1" t="s">
        <v>964</v>
      </c>
      <c r="B206" s="1" t="s">
        <v>142</v>
      </c>
      <c r="C206" s="1">
        <v>320</v>
      </c>
      <c r="D206" s="1">
        <v>-320</v>
      </c>
      <c r="E206" s="1">
        <v>0</v>
      </c>
      <c r="F206" s="1">
        <v>0</v>
      </c>
    </row>
    <row r="207" spans="1:6" x14ac:dyDescent="0.25">
      <c r="A207" s="1" t="s">
        <v>1258</v>
      </c>
      <c r="B207" s="1" t="s">
        <v>1259</v>
      </c>
      <c r="C207" s="1">
        <v>0</v>
      </c>
      <c r="D207" s="2">
        <v>1400</v>
      </c>
      <c r="E207" s="2">
        <v>1400</v>
      </c>
      <c r="F207" s="2">
        <v>1398.36</v>
      </c>
    </row>
    <row r="208" spans="1:6" x14ac:dyDescent="0.25">
      <c r="A208" s="1" t="s">
        <v>965</v>
      </c>
      <c r="B208" s="1" t="s">
        <v>948</v>
      </c>
      <c r="C208" s="1">
        <v>120</v>
      </c>
      <c r="D208" s="1">
        <v>-120</v>
      </c>
      <c r="E208" s="1">
        <v>0</v>
      </c>
      <c r="F208" s="1">
        <v>0</v>
      </c>
    </row>
    <row r="209" spans="1:6" x14ac:dyDescent="0.25">
      <c r="A209" s="1" t="s">
        <v>966</v>
      </c>
      <c r="B209" s="1" t="s">
        <v>357</v>
      </c>
      <c r="C209" s="1">
        <v>180</v>
      </c>
      <c r="D209" s="1">
        <v>0</v>
      </c>
      <c r="E209" s="1">
        <v>180</v>
      </c>
      <c r="F209" s="1">
        <v>0</v>
      </c>
    </row>
    <row r="210" spans="1:6" x14ac:dyDescent="0.25">
      <c r="A210" s="1" t="s">
        <v>967</v>
      </c>
      <c r="B210" s="1" t="s">
        <v>357</v>
      </c>
      <c r="C210" s="1">
        <v>60</v>
      </c>
      <c r="D210" s="1">
        <v>0</v>
      </c>
      <c r="E210" s="1">
        <v>60</v>
      </c>
      <c r="F210" s="1">
        <v>0</v>
      </c>
    </row>
    <row r="211" spans="1:6" x14ac:dyDescent="0.25">
      <c r="A211" s="1">
        <v>7315</v>
      </c>
      <c r="B211" s="1" t="s">
        <v>875</v>
      </c>
      <c r="C211" s="2">
        <v>11120</v>
      </c>
      <c r="D211" s="2">
        <v>-9020</v>
      </c>
      <c r="E211" s="2">
        <v>2100</v>
      </c>
      <c r="F211" s="2">
        <v>1163.55</v>
      </c>
    </row>
    <row r="212" spans="1:6" x14ac:dyDescent="0.25">
      <c r="A212" s="1" t="s">
        <v>968</v>
      </c>
      <c r="B212" s="1" t="s">
        <v>877</v>
      </c>
      <c r="C212" s="2">
        <v>6550</v>
      </c>
      <c r="D212" s="2">
        <v>-4450</v>
      </c>
      <c r="E212" s="2">
        <v>2100</v>
      </c>
      <c r="F212" s="2">
        <v>1163.55</v>
      </c>
    </row>
    <row r="213" spans="1:6" x14ac:dyDescent="0.25">
      <c r="A213" s="1" t="s">
        <v>969</v>
      </c>
      <c r="B213" s="1" t="s">
        <v>877</v>
      </c>
      <c r="C213" s="2">
        <v>4570</v>
      </c>
      <c r="D213" s="2">
        <v>-4570</v>
      </c>
      <c r="E213" s="1">
        <v>0</v>
      </c>
      <c r="F213" s="1">
        <v>0</v>
      </c>
    </row>
    <row r="214" spans="1:6" x14ac:dyDescent="0.25">
      <c r="A214" s="1">
        <v>8401</v>
      </c>
      <c r="B214" s="1" t="s">
        <v>163</v>
      </c>
      <c r="C214" s="1">
        <v>0</v>
      </c>
      <c r="D214" s="2">
        <v>2800</v>
      </c>
      <c r="E214" s="2">
        <v>2800</v>
      </c>
      <c r="F214" s="2">
        <v>2800</v>
      </c>
    </row>
    <row r="215" spans="1:6" x14ac:dyDescent="0.25">
      <c r="A215" s="1" t="s">
        <v>1260</v>
      </c>
      <c r="B215" s="1" t="s">
        <v>140</v>
      </c>
      <c r="C215" s="1">
        <v>0</v>
      </c>
      <c r="D215" s="2">
        <v>2800</v>
      </c>
      <c r="E215" s="2">
        <v>2800</v>
      </c>
      <c r="F215" s="2">
        <v>2800</v>
      </c>
    </row>
    <row r="216" spans="1:6" x14ac:dyDescent="0.25">
      <c r="A216" s="1" t="s">
        <v>1261</v>
      </c>
      <c r="B216" s="1" t="s">
        <v>1262</v>
      </c>
      <c r="C216" s="1">
        <v>0</v>
      </c>
      <c r="D216" s="1">
        <v>0</v>
      </c>
      <c r="E216" s="1">
        <v>0</v>
      </c>
      <c r="F216" s="1">
        <v>0</v>
      </c>
    </row>
    <row r="217" spans="1:6" x14ac:dyDescent="0.25">
      <c r="A217" s="1"/>
      <c r="B217" s="1" t="s">
        <v>970</v>
      </c>
      <c r="C217" s="2">
        <v>2577.5</v>
      </c>
      <c r="D217" s="2">
        <v>-2577.5</v>
      </c>
      <c r="E217" s="1">
        <v>0</v>
      </c>
      <c r="F217" s="1">
        <v>0</v>
      </c>
    </row>
    <row r="218" spans="1:6" x14ac:dyDescent="0.25">
      <c r="A218" s="1">
        <v>7308</v>
      </c>
      <c r="B218" s="1" t="s">
        <v>134</v>
      </c>
      <c r="C218" s="2">
        <v>2577.5</v>
      </c>
      <c r="D218" s="2">
        <v>-2577.5</v>
      </c>
      <c r="E218" s="1">
        <v>0</v>
      </c>
      <c r="F218" s="1">
        <v>0</v>
      </c>
    </row>
    <row r="219" spans="1:6" x14ac:dyDescent="0.25">
      <c r="A219" s="1" t="s">
        <v>971</v>
      </c>
      <c r="B219" s="1" t="s">
        <v>142</v>
      </c>
      <c r="C219" s="2">
        <v>2577.5</v>
      </c>
      <c r="D219" s="2">
        <v>-2577.5</v>
      </c>
      <c r="E219" s="1">
        <v>0</v>
      </c>
      <c r="F219" s="1">
        <v>0</v>
      </c>
    </row>
    <row r="220" spans="1:6" x14ac:dyDescent="0.25">
      <c r="A220" s="1"/>
      <c r="B220" s="1" t="s">
        <v>972</v>
      </c>
      <c r="C220" s="2">
        <v>5390</v>
      </c>
      <c r="D220" s="2">
        <v>-3640</v>
      </c>
      <c r="E220" s="2">
        <v>1750</v>
      </c>
      <c r="F220" s="1">
        <v>958.71</v>
      </c>
    </row>
    <row r="221" spans="1:6" x14ac:dyDescent="0.25">
      <c r="A221" s="1">
        <v>7302</v>
      </c>
      <c r="B221" s="1" t="s">
        <v>111</v>
      </c>
      <c r="C221" s="1">
        <v>640</v>
      </c>
      <c r="D221" s="1">
        <v>0</v>
      </c>
      <c r="E221" s="1">
        <v>640</v>
      </c>
      <c r="F221" s="1">
        <v>0</v>
      </c>
    </row>
    <row r="222" spans="1:6" x14ac:dyDescent="0.25">
      <c r="A222" s="1" t="s">
        <v>973</v>
      </c>
      <c r="B222" s="1" t="s">
        <v>959</v>
      </c>
      <c r="C222" s="1">
        <v>640</v>
      </c>
      <c r="D222" s="1">
        <v>0</v>
      </c>
      <c r="E222" s="1">
        <v>640</v>
      </c>
      <c r="F222" s="1">
        <v>0</v>
      </c>
    </row>
    <row r="223" spans="1:6" x14ac:dyDescent="0.25">
      <c r="A223" s="1">
        <v>7308</v>
      </c>
      <c r="B223" s="1" t="s">
        <v>134</v>
      </c>
      <c r="C223" s="2">
        <v>3850</v>
      </c>
      <c r="D223" s="2">
        <v>-3640</v>
      </c>
      <c r="E223" s="1">
        <v>210</v>
      </c>
      <c r="F223" s="1">
        <v>58.71</v>
      </c>
    </row>
    <row r="224" spans="1:6" x14ac:dyDescent="0.25">
      <c r="A224" s="1" t="s">
        <v>974</v>
      </c>
      <c r="B224" s="1" t="s">
        <v>142</v>
      </c>
      <c r="C224" s="1">
        <v>810</v>
      </c>
      <c r="D224" s="1">
        <v>-600</v>
      </c>
      <c r="E224" s="1">
        <v>210</v>
      </c>
      <c r="F224" s="1">
        <v>58.71</v>
      </c>
    </row>
    <row r="225" spans="1:6" x14ac:dyDescent="0.25">
      <c r="A225" s="1" t="s">
        <v>975</v>
      </c>
      <c r="B225" s="1" t="s">
        <v>948</v>
      </c>
      <c r="C225" s="2">
        <v>1000</v>
      </c>
      <c r="D225" s="2">
        <v>-1000</v>
      </c>
      <c r="E225" s="1">
        <v>0</v>
      </c>
      <c r="F225" s="1">
        <v>0</v>
      </c>
    </row>
    <row r="226" spans="1:6" x14ac:dyDescent="0.25">
      <c r="A226" s="1" t="s">
        <v>976</v>
      </c>
      <c r="B226" s="1" t="s">
        <v>357</v>
      </c>
      <c r="C226" s="2">
        <v>2040</v>
      </c>
      <c r="D226" s="2">
        <v>-2040</v>
      </c>
      <c r="E226" s="1">
        <v>0</v>
      </c>
      <c r="F226" s="1">
        <v>0</v>
      </c>
    </row>
    <row r="227" spans="1:6" x14ac:dyDescent="0.25">
      <c r="A227" s="1">
        <v>7315</v>
      </c>
      <c r="B227" s="1" t="s">
        <v>875</v>
      </c>
      <c r="C227" s="1">
        <v>900</v>
      </c>
      <c r="D227" s="1">
        <v>0</v>
      </c>
      <c r="E227" s="1">
        <v>900</v>
      </c>
      <c r="F227" s="1">
        <v>900</v>
      </c>
    </row>
    <row r="228" spans="1:6" x14ac:dyDescent="0.25">
      <c r="A228" s="1" t="s">
        <v>977</v>
      </c>
      <c r="B228" s="1" t="s">
        <v>877</v>
      </c>
      <c r="C228" s="1">
        <v>900</v>
      </c>
      <c r="D228" s="1">
        <v>0</v>
      </c>
      <c r="E228" s="1">
        <v>900</v>
      </c>
      <c r="F228" s="1">
        <v>900</v>
      </c>
    </row>
    <row r="229" spans="1:6" x14ac:dyDescent="0.25">
      <c r="A229" s="1"/>
      <c r="B229" s="98" t="s">
        <v>978</v>
      </c>
      <c r="C229" s="2">
        <v>13100</v>
      </c>
      <c r="D229" s="1">
        <v>0</v>
      </c>
      <c r="E229" s="2">
        <v>13100</v>
      </c>
      <c r="F229" s="2">
        <v>13097.5</v>
      </c>
    </row>
    <row r="230" spans="1:6" x14ac:dyDescent="0.25">
      <c r="A230" s="1">
        <v>7315</v>
      </c>
      <c r="B230" s="1" t="s">
        <v>875</v>
      </c>
      <c r="C230" s="2">
        <v>13100</v>
      </c>
      <c r="D230" s="1">
        <v>0</v>
      </c>
      <c r="E230" s="2">
        <v>13100</v>
      </c>
      <c r="F230" s="2">
        <v>13097.5</v>
      </c>
    </row>
    <row r="231" spans="1:6" x14ac:dyDescent="0.25">
      <c r="A231" s="1" t="s">
        <v>979</v>
      </c>
      <c r="B231" s="1" t="s">
        <v>877</v>
      </c>
      <c r="C231" s="2">
        <v>13100</v>
      </c>
      <c r="D231" s="1">
        <v>0</v>
      </c>
      <c r="E231" s="99">
        <v>13100</v>
      </c>
      <c r="F231" s="99">
        <v>13097.5</v>
      </c>
    </row>
    <row r="232" spans="1:6" x14ac:dyDescent="0.25">
      <c r="A232" s="1"/>
      <c r="B232" s="1" t="s">
        <v>980</v>
      </c>
      <c r="C232" s="2">
        <v>7975.29</v>
      </c>
      <c r="D232" s="2">
        <v>-4600</v>
      </c>
      <c r="E232" s="99">
        <v>3375.29</v>
      </c>
      <c r="F232" s="99">
        <v>1817.85</v>
      </c>
    </row>
    <row r="233" spans="1:6" x14ac:dyDescent="0.25">
      <c r="A233" s="1">
        <v>7102</v>
      </c>
      <c r="B233" s="1" t="s">
        <v>65</v>
      </c>
      <c r="C233" s="1">
        <v>956.25</v>
      </c>
      <c r="D233" s="1">
        <v>0</v>
      </c>
      <c r="E233" s="1">
        <v>956.25</v>
      </c>
      <c r="F233" s="1">
        <v>31.25</v>
      </c>
    </row>
    <row r="234" spans="1:6" x14ac:dyDescent="0.25">
      <c r="A234" s="1" t="s">
        <v>981</v>
      </c>
      <c r="B234" s="1" t="s">
        <v>67</v>
      </c>
      <c r="C234" s="1">
        <v>487.5</v>
      </c>
      <c r="D234" s="1">
        <v>0</v>
      </c>
      <c r="E234" s="1">
        <v>487.5</v>
      </c>
      <c r="F234" s="1">
        <v>0</v>
      </c>
    </row>
    <row r="235" spans="1:6" x14ac:dyDescent="0.25">
      <c r="A235" s="1" t="s">
        <v>982</v>
      </c>
      <c r="B235" s="1" t="s">
        <v>73</v>
      </c>
      <c r="C235" s="1">
        <v>468.75</v>
      </c>
      <c r="D235" s="1">
        <v>0</v>
      </c>
      <c r="E235" s="1">
        <v>468.75</v>
      </c>
      <c r="F235" s="1">
        <v>31.25</v>
      </c>
    </row>
    <row r="236" spans="1:6" x14ac:dyDescent="0.25">
      <c r="A236" s="1">
        <v>7105</v>
      </c>
      <c r="B236" s="1" t="s">
        <v>80</v>
      </c>
      <c r="C236" s="2">
        <v>5850</v>
      </c>
      <c r="D236" s="2">
        <v>-4600</v>
      </c>
      <c r="E236" s="2">
        <v>1250</v>
      </c>
      <c r="F236" s="2">
        <v>1170</v>
      </c>
    </row>
    <row r="237" spans="1:6" x14ac:dyDescent="0.25">
      <c r="A237" s="1" t="s">
        <v>983</v>
      </c>
      <c r="B237" s="1" t="s">
        <v>347</v>
      </c>
      <c r="C237" s="2">
        <v>5850</v>
      </c>
      <c r="D237" s="2">
        <v>-4600</v>
      </c>
      <c r="E237" s="2">
        <v>1250</v>
      </c>
      <c r="F237" s="2">
        <v>1170</v>
      </c>
    </row>
    <row r="238" spans="1:6" x14ac:dyDescent="0.25">
      <c r="A238" s="1">
        <v>7106</v>
      </c>
      <c r="B238" s="1" t="s">
        <v>87</v>
      </c>
      <c r="C238" s="1">
        <v>681.54</v>
      </c>
      <c r="D238" s="1">
        <v>0</v>
      </c>
      <c r="E238" s="1">
        <v>681.54</v>
      </c>
      <c r="F238" s="1">
        <v>616.6</v>
      </c>
    </row>
    <row r="239" spans="1:6" x14ac:dyDescent="0.25">
      <c r="A239" s="1" t="s">
        <v>984</v>
      </c>
      <c r="B239" s="1" t="s">
        <v>89</v>
      </c>
      <c r="C239" s="1">
        <v>681.54</v>
      </c>
      <c r="D239" s="1">
        <v>0</v>
      </c>
      <c r="E239" s="1">
        <v>681.54</v>
      </c>
      <c r="F239" s="1">
        <v>616.6</v>
      </c>
    </row>
    <row r="240" spans="1:6" x14ac:dyDescent="0.25">
      <c r="A240" s="1">
        <v>7107</v>
      </c>
      <c r="B240" s="1" t="s">
        <v>102</v>
      </c>
      <c r="C240" s="1">
        <v>487.5</v>
      </c>
      <c r="D240" s="1">
        <v>0</v>
      </c>
      <c r="E240" s="1">
        <v>487.5</v>
      </c>
      <c r="F240" s="1">
        <v>0</v>
      </c>
    </row>
    <row r="241" spans="1:6" x14ac:dyDescent="0.25">
      <c r="A241" s="1" t="s">
        <v>985</v>
      </c>
      <c r="B241" s="1" t="s">
        <v>104</v>
      </c>
      <c r="C241" s="1">
        <v>487.5</v>
      </c>
      <c r="D241" s="1">
        <v>0</v>
      </c>
      <c r="E241" s="1">
        <v>487.5</v>
      </c>
      <c r="F241" s="1">
        <v>0</v>
      </c>
    </row>
    <row r="242" spans="1:6" x14ac:dyDescent="0.25">
      <c r="A242" s="1"/>
      <c r="B242" s="4" t="s">
        <v>986</v>
      </c>
      <c r="C242" s="2">
        <v>2581561.2999999998</v>
      </c>
      <c r="D242" s="2">
        <v>-399191.45</v>
      </c>
      <c r="E242" s="2">
        <v>2182369.85</v>
      </c>
      <c r="F242" s="2">
        <v>1559422.41</v>
      </c>
    </row>
    <row r="243" spans="1:6" x14ac:dyDescent="0.25">
      <c r="A243" s="1"/>
      <c r="B243" s="1" t="s">
        <v>42</v>
      </c>
      <c r="C243" s="2">
        <v>752968.98</v>
      </c>
      <c r="D243" s="2">
        <v>-151699.07</v>
      </c>
      <c r="E243" s="2">
        <v>601269.91</v>
      </c>
      <c r="F243" s="2">
        <v>443676.69</v>
      </c>
    </row>
    <row r="244" spans="1:6" x14ac:dyDescent="0.25">
      <c r="A244" s="1"/>
      <c r="B244" s="1" t="s">
        <v>59</v>
      </c>
      <c r="C244" s="2">
        <v>752968.98</v>
      </c>
      <c r="D244" s="2">
        <v>-151699.07</v>
      </c>
      <c r="E244" s="2">
        <v>601269.91</v>
      </c>
      <c r="F244" s="2">
        <v>443676.69</v>
      </c>
    </row>
    <row r="245" spans="1:6" x14ac:dyDescent="0.25">
      <c r="A245" s="1">
        <v>7101</v>
      </c>
      <c r="B245" s="1" t="s">
        <v>60</v>
      </c>
      <c r="C245" s="2">
        <v>175067.4</v>
      </c>
      <c r="D245" s="2">
        <v>-11485.59</v>
      </c>
      <c r="E245" s="2">
        <v>163581.81</v>
      </c>
      <c r="F245" s="2">
        <v>133443.82</v>
      </c>
    </row>
    <row r="246" spans="1:6" x14ac:dyDescent="0.25">
      <c r="A246" s="1" t="s">
        <v>987</v>
      </c>
      <c r="B246" s="1" t="s">
        <v>62</v>
      </c>
      <c r="C246" s="2">
        <v>175067.4</v>
      </c>
      <c r="D246" s="2">
        <v>-11485.59</v>
      </c>
      <c r="E246" s="2">
        <v>163581.81</v>
      </c>
      <c r="F246" s="2">
        <v>133443.82</v>
      </c>
    </row>
    <row r="247" spans="1:6" x14ac:dyDescent="0.25">
      <c r="A247" s="1">
        <v>7102</v>
      </c>
      <c r="B247" s="1" t="s">
        <v>65</v>
      </c>
      <c r="C247" s="2">
        <v>25604.99</v>
      </c>
      <c r="D247" s="2">
        <v>4961</v>
      </c>
      <c r="E247" s="2">
        <v>30565.99</v>
      </c>
      <c r="F247" s="2">
        <v>27036.720000000001</v>
      </c>
    </row>
    <row r="248" spans="1:6" x14ac:dyDescent="0.25">
      <c r="A248" s="1" t="s">
        <v>988</v>
      </c>
      <c r="B248" s="1" t="s">
        <v>69</v>
      </c>
      <c r="C248" s="2">
        <v>14588.95</v>
      </c>
      <c r="D248" s="1">
        <v>0</v>
      </c>
      <c r="E248" s="2">
        <v>14588.95</v>
      </c>
      <c r="F248" s="2">
        <v>13210.61</v>
      </c>
    </row>
    <row r="249" spans="1:6" x14ac:dyDescent="0.25">
      <c r="A249" s="1" t="s">
        <v>989</v>
      </c>
      <c r="B249" s="1" t="s">
        <v>71</v>
      </c>
      <c r="C249" s="2">
        <v>4017.03</v>
      </c>
      <c r="D249" s="2">
        <v>3273</v>
      </c>
      <c r="E249" s="2">
        <v>7290.03</v>
      </c>
      <c r="F249" s="2">
        <v>5974.89</v>
      </c>
    </row>
    <row r="250" spans="1:6" x14ac:dyDescent="0.25">
      <c r="A250" s="1" t="s">
        <v>990</v>
      </c>
      <c r="B250" s="1" t="s">
        <v>75</v>
      </c>
      <c r="C250" s="2">
        <v>5124.01</v>
      </c>
      <c r="D250" s="1">
        <v>0</v>
      </c>
      <c r="E250" s="2">
        <v>5124.01</v>
      </c>
      <c r="F250" s="2">
        <v>4290.03</v>
      </c>
    </row>
    <row r="251" spans="1:6" x14ac:dyDescent="0.25">
      <c r="A251" s="1" t="s">
        <v>991</v>
      </c>
      <c r="B251" s="1" t="s">
        <v>77</v>
      </c>
      <c r="C251" s="2">
        <v>1875</v>
      </c>
      <c r="D251" s="2">
        <v>1688</v>
      </c>
      <c r="E251" s="2">
        <v>3563</v>
      </c>
      <c r="F251" s="2">
        <v>3561.19</v>
      </c>
    </row>
    <row r="252" spans="1:6" x14ac:dyDescent="0.25">
      <c r="A252" s="1">
        <v>7105</v>
      </c>
      <c r="B252" s="1" t="s">
        <v>80</v>
      </c>
      <c r="C252" s="2">
        <v>61704.3</v>
      </c>
      <c r="D252" s="2">
        <v>6212</v>
      </c>
      <c r="E252" s="2">
        <v>67916.3</v>
      </c>
      <c r="F252" s="2">
        <v>53656.52</v>
      </c>
    </row>
    <row r="253" spans="1:6" x14ac:dyDescent="0.25">
      <c r="A253" s="1" t="s">
        <v>992</v>
      </c>
      <c r="B253" s="1" t="s">
        <v>82</v>
      </c>
      <c r="C253" s="2">
        <v>11000</v>
      </c>
      <c r="D253" s="2">
        <v>-9000</v>
      </c>
      <c r="E253" s="2">
        <v>2000</v>
      </c>
      <c r="F253" s="1">
        <v>0</v>
      </c>
    </row>
    <row r="254" spans="1:6" x14ac:dyDescent="0.25">
      <c r="A254" s="1" t="s">
        <v>993</v>
      </c>
      <c r="B254" s="1" t="s">
        <v>530</v>
      </c>
      <c r="C254" s="2">
        <v>48204.3</v>
      </c>
      <c r="D254" s="2">
        <v>15212</v>
      </c>
      <c r="E254" s="2">
        <v>63416.3</v>
      </c>
      <c r="F254" s="2">
        <v>53656.52</v>
      </c>
    </row>
    <row r="255" spans="1:6" x14ac:dyDescent="0.25">
      <c r="A255" s="1" t="s">
        <v>994</v>
      </c>
      <c r="B255" s="1" t="s">
        <v>86</v>
      </c>
      <c r="C255" s="2">
        <v>2500</v>
      </c>
      <c r="D255" s="1">
        <v>0</v>
      </c>
      <c r="E255" s="2">
        <v>2500</v>
      </c>
      <c r="F255" s="1">
        <v>0</v>
      </c>
    </row>
    <row r="256" spans="1:6" x14ac:dyDescent="0.25">
      <c r="A256" s="1">
        <v>7106</v>
      </c>
      <c r="B256" s="1" t="s">
        <v>87</v>
      </c>
      <c r="C256" s="2">
        <v>44617.120000000003</v>
      </c>
      <c r="D256" s="2">
        <v>7038</v>
      </c>
      <c r="E256" s="2">
        <v>51655.12</v>
      </c>
      <c r="F256" s="2">
        <v>32195.27</v>
      </c>
    </row>
    <row r="257" spans="1:6" x14ac:dyDescent="0.25">
      <c r="A257" s="1" t="s">
        <v>995</v>
      </c>
      <c r="B257" s="1" t="s">
        <v>91</v>
      </c>
      <c r="C257" s="2">
        <v>20395.349999999999</v>
      </c>
      <c r="D257" s="1">
        <v>0</v>
      </c>
      <c r="E257" s="2">
        <v>20395.349999999999</v>
      </c>
      <c r="F257" s="2">
        <v>13915.33</v>
      </c>
    </row>
    <row r="258" spans="1:6" x14ac:dyDescent="0.25">
      <c r="A258" s="1" t="s">
        <v>996</v>
      </c>
      <c r="B258" s="1" t="s">
        <v>997</v>
      </c>
      <c r="C258" s="2">
        <v>5615.79</v>
      </c>
      <c r="D258" s="2">
        <v>4103</v>
      </c>
      <c r="E258" s="2">
        <v>9718.7900000000009</v>
      </c>
      <c r="F258" s="2">
        <v>7014.32</v>
      </c>
    </row>
    <row r="259" spans="1:6" x14ac:dyDescent="0.25">
      <c r="A259" s="1" t="s">
        <v>998</v>
      </c>
      <c r="B259" s="1" t="s">
        <v>97</v>
      </c>
      <c r="C259" s="2">
        <v>14588.95</v>
      </c>
      <c r="D259" s="1">
        <v>0</v>
      </c>
      <c r="E259" s="2">
        <v>14588.95</v>
      </c>
      <c r="F259" s="2">
        <v>8012.43</v>
      </c>
    </row>
    <row r="260" spans="1:6" x14ac:dyDescent="0.25">
      <c r="A260" s="1" t="s">
        <v>999</v>
      </c>
      <c r="B260" s="1" t="s">
        <v>1000</v>
      </c>
      <c r="C260" s="2">
        <v>4017.03</v>
      </c>
      <c r="D260" s="2">
        <v>2935</v>
      </c>
      <c r="E260" s="2">
        <v>6952.03</v>
      </c>
      <c r="F260" s="2">
        <v>3253.19</v>
      </c>
    </row>
    <row r="261" spans="1:6" x14ac:dyDescent="0.25">
      <c r="A261" s="1">
        <v>7107</v>
      </c>
      <c r="B261" s="1" t="s">
        <v>102</v>
      </c>
      <c r="C261" s="2">
        <v>6517.03</v>
      </c>
      <c r="D261" s="2">
        <v>2936</v>
      </c>
      <c r="E261" s="2">
        <v>9453.0300000000007</v>
      </c>
      <c r="F261" s="1">
        <v>119.6</v>
      </c>
    </row>
    <row r="262" spans="1:6" x14ac:dyDescent="0.25">
      <c r="A262" s="1" t="s">
        <v>1001</v>
      </c>
      <c r="B262" s="1" t="s">
        <v>104</v>
      </c>
      <c r="C262" s="2">
        <v>6517.03</v>
      </c>
      <c r="D262" s="2">
        <v>2936</v>
      </c>
      <c r="E262" s="2">
        <v>9453.0300000000007</v>
      </c>
      <c r="F262" s="1">
        <v>119.6</v>
      </c>
    </row>
    <row r="263" spans="1:6" x14ac:dyDescent="0.25">
      <c r="A263" s="1">
        <v>7199</v>
      </c>
      <c r="B263" s="1" t="s">
        <v>107</v>
      </c>
      <c r="C263" s="2">
        <v>75000</v>
      </c>
      <c r="D263" s="2">
        <v>-74900</v>
      </c>
      <c r="E263" s="1">
        <v>100</v>
      </c>
      <c r="F263" s="1">
        <v>0</v>
      </c>
    </row>
    <row r="264" spans="1:6" x14ac:dyDescent="0.25">
      <c r="A264" s="1" t="s">
        <v>1002</v>
      </c>
      <c r="B264" s="1" t="s">
        <v>109</v>
      </c>
      <c r="C264" s="2">
        <v>75000</v>
      </c>
      <c r="D264" s="2">
        <v>-74900</v>
      </c>
      <c r="E264" s="1">
        <v>100</v>
      </c>
      <c r="F264" s="1">
        <v>0</v>
      </c>
    </row>
    <row r="265" spans="1:6" x14ac:dyDescent="0.25">
      <c r="A265" s="1">
        <v>7303</v>
      </c>
      <c r="B265" s="1" t="s">
        <v>116</v>
      </c>
      <c r="C265" s="2">
        <v>21000</v>
      </c>
      <c r="D265" s="2">
        <v>-10000</v>
      </c>
      <c r="E265" s="2">
        <v>11000</v>
      </c>
      <c r="F265" s="2">
        <v>4618.1099999999997</v>
      </c>
    </row>
    <row r="266" spans="1:6" x14ac:dyDescent="0.25">
      <c r="A266" s="1" t="s">
        <v>1003</v>
      </c>
      <c r="B266" s="1" t="s">
        <v>118</v>
      </c>
      <c r="C266" s="2">
        <v>1500</v>
      </c>
      <c r="D266" s="1">
        <v>0</v>
      </c>
      <c r="E266" s="2">
        <v>1500</v>
      </c>
      <c r="F266" s="1">
        <v>30.5</v>
      </c>
    </row>
    <row r="267" spans="1:6" x14ac:dyDescent="0.25">
      <c r="A267" s="1" t="s">
        <v>1004</v>
      </c>
      <c r="B267" s="1" t="s">
        <v>120</v>
      </c>
      <c r="C267" s="2">
        <v>19500</v>
      </c>
      <c r="D267" s="2">
        <v>-10000</v>
      </c>
      <c r="E267" s="2">
        <v>9500</v>
      </c>
      <c r="F267" s="2">
        <v>4587.6099999999997</v>
      </c>
    </row>
    <row r="268" spans="1:6" x14ac:dyDescent="0.25">
      <c r="A268" s="1">
        <v>7304</v>
      </c>
      <c r="B268" s="1" t="s">
        <v>121</v>
      </c>
      <c r="C268" s="2">
        <v>10000</v>
      </c>
      <c r="D268" s="2">
        <v>-4100</v>
      </c>
      <c r="E268" s="2">
        <v>5900</v>
      </c>
      <c r="F268" s="2">
        <v>3805.2</v>
      </c>
    </row>
    <row r="269" spans="1:6" x14ac:dyDescent="0.25">
      <c r="A269" s="1" t="s">
        <v>1005</v>
      </c>
      <c r="B269" s="1" t="s">
        <v>1006</v>
      </c>
      <c r="C269" s="2">
        <v>10000</v>
      </c>
      <c r="D269" s="2">
        <v>-4100</v>
      </c>
      <c r="E269" s="2">
        <v>5900</v>
      </c>
      <c r="F269" s="2">
        <v>3805.2</v>
      </c>
    </row>
    <row r="270" spans="1:6" x14ac:dyDescent="0.25">
      <c r="A270" s="1">
        <v>7305</v>
      </c>
      <c r="B270" s="1" t="s">
        <v>128</v>
      </c>
      <c r="C270" s="2">
        <v>80851</v>
      </c>
      <c r="D270" s="2">
        <v>-27130</v>
      </c>
      <c r="E270" s="2">
        <v>53721</v>
      </c>
      <c r="F270" s="2">
        <v>35434.639999999999</v>
      </c>
    </row>
    <row r="271" spans="1:6" x14ac:dyDescent="0.25">
      <c r="A271" s="1" t="s">
        <v>1007</v>
      </c>
      <c r="B271" s="1" t="s">
        <v>651</v>
      </c>
      <c r="C271" s="2">
        <v>22351</v>
      </c>
      <c r="D271" s="1">
        <v>0</v>
      </c>
      <c r="E271" s="2">
        <v>22351</v>
      </c>
      <c r="F271" s="2">
        <v>21959.56</v>
      </c>
    </row>
    <row r="272" spans="1:6" x14ac:dyDescent="0.25">
      <c r="A272" s="1" t="s">
        <v>1008</v>
      </c>
      <c r="B272" s="1" t="s">
        <v>123</v>
      </c>
      <c r="C272" s="2">
        <v>50000</v>
      </c>
      <c r="D272" s="2">
        <v>-19050</v>
      </c>
      <c r="E272" s="2">
        <v>30950</v>
      </c>
      <c r="F272" s="2">
        <v>13475.08</v>
      </c>
    </row>
    <row r="273" spans="1:6" x14ac:dyDescent="0.25">
      <c r="A273" s="1" t="s">
        <v>1009</v>
      </c>
      <c r="B273" s="1" t="s">
        <v>125</v>
      </c>
      <c r="C273" s="2">
        <v>8500</v>
      </c>
      <c r="D273" s="2">
        <v>-8080</v>
      </c>
      <c r="E273" s="1">
        <v>420</v>
      </c>
      <c r="F273" s="1">
        <v>0</v>
      </c>
    </row>
    <row r="274" spans="1:6" x14ac:dyDescent="0.25">
      <c r="A274" s="1">
        <v>7306</v>
      </c>
      <c r="B274" s="1" t="s">
        <v>131</v>
      </c>
      <c r="C274" s="2">
        <v>33878.660000000003</v>
      </c>
      <c r="D274" s="2">
        <v>43119</v>
      </c>
      <c r="E274" s="2">
        <v>76997.66</v>
      </c>
      <c r="F274" s="2">
        <v>62082.94</v>
      </c>
    </row>
    <row r="275" spans="1:6" x14ac:dyDescent="0.25">
      <c r="A275" s="1" t="s">
        <v>1010</v>
      </c>
      <c r="B275" s="1" t="s">
        <v>133</v>
      </c>
      <c r="C275" s="2">
        <v>33878.660000000003</v>
      </c>
      <c r="D275" s="2">
        <v>43119</v>
      </c>
      <c r="E275" s="2">
        <v>76997.66</v>
      </c>
      <c r="F275" s="2">
        <v>62082.94</v>
      </c>
    </row>
    <row r="276" spans="1:6" x14ac:dyDescent="0.25">
      <c r="A276" s="1">
        <v>7308</v>
      </c>
      <c r="B276" s="1" t="s">
        <v>134</v>
      </c>
      <c r="C276" s="2">
        <v>173159</v>
      </c>
      <c r="D276" s="2">
        <v>-64980</v>
      </c>
      <c r="E276" s="2">
        <v>108179</v>
      </c>
      <c r="F276" s="2">
        <v>70643.87</v>
      </c>
    </row>
    <row r="277" spans="1:6" x14ac:dyDescent="0.25">
      <c r="A277" s="1" t="s">
        <v>1011</v>
      </c>
      <c r="B277" s="1" t="s">
        <v>1012</v>
      </c>
      <c r="C277" s="2">
        <v>10000</v>
      </c>
      <c r="D277" s="1">
        <v>0</v>
      </c>
      <c r="E277" s="2">
        <v>10000</v>
      </c>
      <c r="F277" s="1">
        <v>0</v>
      </c>
    </row>
    <row r="278" spans="1:6" x14ac:dyDescent="0.25">
      <c r="A278" s="1" t="s">
        <v>1013</v>
      </c>
      <c r="B278" s="1" t="s">
        <v>1014</v>
      </c>
      <c r="C278" s="2">
        <v>4000</v>
      </c>
      <c r="D278" s="1">
        <v>0</v>
      </c>
      <c r="E278" s="2">
        <v>4000</v>
      </c>
      <c r="F278" s="2">
        <v>1963.19</v>
      </c>
    </row>
    <row r="279" spans="1:6" x14ac:dyDescent="0.25">
      <c r="A279" s="1" t="s">
        <v>1015</v>
      </c>
      <c r="B279" s="1" t="s">
        <v>1016</v>
      </c>
      <c r="C279" s="2">
        <v>10800</v>
      </c>
      <c r="D279" s="2">
        <v>-6480</v>
      </c>
      <c r="E279" s="2">
        <v>4320</v>
      </c>
      <c r="F279" s="2">
        <v>2900</v>
      </c>
    </row>
    <row r="280" spans="1:6" x14ac:dyDescent="0.25">
      <c r="A280" s="1" t="s">
        <v>1017</v>
      </c>
      <c r="B280" s="1" t="s">
        <v>1018</v>
      </c>
      <c r="C280" s="2">
        <v>60000</v>
      </c>
      <c r="D280" s="2">
        <v>-34000</v>
      </c>
      <c r="E280" s="2">
        <v>26000</v>
      </c>
      <c r="F280" s="2">
        <v>21396.28</v>
      </c>
    </row>
    <row r="281" spans="1:6" x14ac:dyDescent="0.25">
      <c r="A281" s="1" t="s">
        <v>1019</v>
      </c>
      <c r="B281" s="1" t="s">
        <v>142</v>
      </c>
      <c r="C281" s="2">
        <v>32000</v>
      </c>
      <c r="D281" s="2">
        <v>-26693</v>
      </c>
      <c r="E281" s="2">
        <v>5307</v>
      </c>
      <c r="F281" s="2">
        <v>1863.03</v>
      </c>
    </row>
    <row r="282" spans="1:6" x14ac:dyDescent="0.25">
      <c r="A282" s="1" t="s">
        <v>1020</v>
      </c>
      <c r="B282" s="1" t="s">
        <v>948</v>
      </c>
      <c r="C282" s="2">
        <v>5000</v>
      </c>
      <c r="D282" s="1">
        <v>0</v>
      </c>
      <c r="E282" s="2">
        <v>5000</v>
      </c>
      <c r="F282" s="1">
        <v>231.99</v>
      </c>
    </row>
    <row r="283" spans="1:6" x14ac:dyDescent="0.25">
      <c r="A283" s="1" t="s">
        <v>1021</v>
      </c>
      <c r="B283" s="1" t="s">
        <v>357</v>
      </c>
      <c r="C283" s="2">
        <v>11041</v>
      </c>
      <c r="D283" s="2">
        <v>18193</v>
      </c>
      <c r="E283" s="2">
        <v>29234</v>
      </c>
      <c r="F283" s="2">
        <v>26728.7</v>
      </c>
    </row>
    <row r="284" spans="1:6" x14ac:dyDescent="0.25">
      <c r="A284" s="1" t="s">
        <v>1022</v>
      </c>
      <c r="B284" s="1" t="s">
        <v>1023</v>
      </c>
      <c r="C284" s="2">
        <v>40318</v>
      </c>
      <c r="D284" s="2">
        <v>-16000</v>
      </c>
      <c r="E284" s="2">
        <v>24318</v>
      </c>
      <c r="F284" s="2">
        <v>15560.68</v>
      </c>
    </row>
    <row r="285" spans="1:6" x14ac:dyDescent="0.25">
      <c r="A285" s="1">
        <v>7315</v>
      </c>
      <c r="B285" s="1" t="s">
        <v>875</v>
      </c>
      <c r="C285" s="2">
        <v>26000</v>
      </c>
      <c r="D285" s="2">
        <v>-3800</v>
      </c>
      <c r="E285" s="2">
        <v>22200</v>
      </c>
      <c r="F285" s="2">
        <v>20640</v>
      </c>
    </row>
    <row r="286" spans="1:6" x14ac:dyDescent="0.25">
      <c r="A286" s="1" t="s">
        <v>1024</v>
      </c>
      <c r="B286" s="1" t="s">
        <v>1025</v>
      </c>
      <c r="C286" s="2">
        <v>26000</v>
      </c>
      <c r="D286" s="2">
        <v>-3800</v>
      </c>
      <c r="E286" s="2">
        <v>22200</v>
      </c>
      <c r="F286" s="2">
        <v>20640</v>
      </c>
    </row>
    <row r="287" spans="1:6" x14ac:dyDescent="0.25">
      <c r="A287" s="1">
        <v>7316</v>
      </c>
      <c r="B287" s="1" t="s">
        <v>1026</v>
      </c>
      <c r="C287" s="2">
        <v>10569.48</v>
      </c>
      <c r="D287" s="2">
        <v>-10569.48</v>
      </c>
      <c r="E287" s="1">
        <v>0</v>
      </c>
      <c r="F287" s="1">
        <v>0</v>
      </c>
    </row>
    <row r="288" spans="1:6" x14ac:dyDescent="0.25">
      <c r="A288" s="1" t="s">
        <v>1027</v>
      </c>
      <c r="B288" s="1" t="s">
        <v>1028</v>
      </c>
      <c r="C288" s="2">
        <v>10569.48</v>
      </c>
      <c r="D288" s="2">
        <v>-10569.48</v>
      </c>
      <c r="E288" s="1">
        <v>0</v>
      </c>
      <c r="F288" s="1">
        <v>0</v>
      </c>
    </row>
    <row r="289" spans="1:6" x14ac:dyDescent="0.25">
      <c r="A289" s="1">
        <v>8401</v>
      </c>
      <c r="B289" s="1" t="s">
        <v>163</v>
      </c>
      <c r="C289" s="2">
        <v>9000</v>
      </c>
      <c r="D289" s="2">
        <v>-9000</v>
      </c>
      <c r="E289" s="1">
        <v>0</v>
      </c>
      <c r="F289" s="1">
        <v>0</v>
      </c>
    </row>
    <row r="290" spans="1:6" x14ac:dyDescent="0.25">
      <c r="A290" s="1" t="s">
        <v>1029</v>
      </c>
      <c r="B290" s="1" t="s">
        <v>601</v>
      </c>
      <c r="C290" s="2">
        <v>5000</v>
      </c>
      <c r="D290" s="2">
        <v>-5000</v>
      </c>
      <c r="E290" s="1">
        <v>0</v>
      </c>
      <c r="F290" s="1">
        <v>0</v>
      </c>
    </row>
    <row r="291" spans="1:6" x14ac:dyDescent="0.25">
      <c r="A291" s="1" t="s">
        <v>1030</v>
      </c>
      <c r="B291" s="1" t="s">
        <v>123</v>
      </c>
      <c r="C291" s="2">
        <v>4000</v>
      </c>
      <c r="D291" s="2">
        <v>-4000</v>
      </c>
      <c r="E291" s="1">
        <v>0</v>
      </c>
      <c r="F291" s="1">
        <v>0</v>
      </c>
    </row>
    <row r="292" spans="1:6" x14ac:dyDescent="0.25">
      <c r="A292" s="1"/>
      <c r="B292" s="1" t="s">
        <v>1031</v>
      </c>
      <c r="C292" s="2">
        <v>805266</v>
      </c>
      <c r="D292" s="2">
        <v>-90801.61</v>
      </c>
      <c r="E292" s="2">
        <v>714464.39</v>
      </c>
      <c r="F292" s="2">
        <v>562437.93000000005</v>
      </c>
    </row>
    <row r="293" spans="1:6" x14ac:dyDescent="0.25">
      <c r="A293" s="1"/>
      <c r="B293" s="1" t="s">
        <v>1032</v>
      </c>
      <c r="C293" s="2">
        <v>132000</v>
      </c>
      <c r="D293" s="2">
        <v>-108873</v>
      </c>
      <c r="E293" s="2">
        <v>23127</v>
      </c>
      <c r="F293" s="2">
        <v>13575.23</v>
      </c>
    </row>
    <row r="294" spans="1:6" x14ac:dyDescent="0.25">
      <c r="A294" s="1">
        <v>7102</v>
      </c>
      <c r="B294" s="1" t="s">
        <v>65</v>
      </c>
      <c r="C294" s="2">
        <v>1200.3</v>
      </c>
      <c r="D294" s="1">
        <v>0</v>
      </c>
      <c r="E294" s="2">
        <v>1200.3</v>
      </c>
      <c r="F294" s="1">
        <v>140.62</v>
      </c>
    </row>
    <row r="295" spans="1:6" x14ac:dyDescent="0.25">
      <c r="A295" s="1" t="s">
        <v>1033</v>
      </c>
      <c r="B295" s="1" t="s">
        <v>67</v>
      </c>
      <c r="C295" s="1">
        <v>637.79999999999995</v>
      </c>
      <c r="D295" s="1">
        <v>0</v>
      </c>
      <c r="E295" s="1">
        <v>637.79999999999995</v>
      </c>
      <c r="F295" s="1">
        <v>0</v>
      </c>
    </row>
    <row r="296" spans="1:6" x14ac:dyDescent="0.25">
      <c r="A296" s="1" t="s">
        <v>1034</v>
      </c>
      <c r="B296" s="1" t="s">
        <v>73</v>
      </c>
      <c r="C296" s="1">
        <v>562.5</v>
      </c>
      <c r="D296" s="1">
        <v>0</v>
      </c>
      <c r="E296" s="1">
        <v>562.5</v>
      </c>
      <c r="F296" s="1">
        <v>140.62</v>
      </c>
    </row>
    <row r="297" spans="1:6" x14ac:dyDescent="0.25">
      <c r="A297" s="1">
        <v>7105</v>
      </c>
      <c r="B297" s="1" t="s">
        <v>80</v>
      </c>
      <c r="C297" s="2">
        <v>7653.6</v>
      </c>
      <c r="D297" s="2">
        <v>-7600</v>
      </c>
      <c r="E297" s="1">
        <v>53.6</v>
      </c>
      <c r="F297" s="1">
        <v>0</v>
      </c>
    </row>
    <row r="298" spans="1:6" x14ac:dyDescent="0.25">
      <c r="A298" s="1" t="s">
        <v>1035</v>
      </c>
      <c r="B298" s="1" t="s">
        <v>347</v>
      </c>
      <c r="C298" s="2">
        <v>7653.6</v>
      </c>
      <c r="D298" s="2">
        <v>-7600</v>
      </c>
      <c r="E298" s="1">
        <v>53.6</v>
      </c>
      <c r="F298" s="1">
        <v>0</v>
      </c>
    </row>
    <row r="299" spans="1:6" x14ac:dyDescent="0.25">
      <c r="A299" s="1">
        <v>7106</v>
      </c>
      <c r="B299" s="1" t="s">
        <v>87</v>
      </c>
      <c r="C299" s="1">
        <v>891.64</v>
      </c>
      <c r="D299" s="1">
        <v>0</v>
      </c>
      <c r="E299" s="1">
        <v>891.64</v>
      </c>
      <c r="F299" s="1">
        <v>0</v>
      </c>
    </row>
    <row r="300" spans="1:6" x14ac:dyDescent="0.25">
      <c r="A300" s="1" t="s">
        <v>1036</v>
      </c>
      <c r="B300" s="1" t="s">
        <v>89</v>
      </c>
      <c r="C300" s="1">
        <v>891.64</v>
      </c>
      <c r="D300" s="1">
        <v>0</v>
      </c>
      <c r="E300" s="1">
        <v>891.64</v>
      </c>
      <c r="F300" s="1">
        <v>0</v>
      </c>
    </row>
    <row r="301" spans="1:6" x14ac:dyDescent="0.25">
      <c r="A301" s="1">
        <v>7107</v>
      </c>
      <c r="B301" s="1" t="s">
        <v>102</v>
      </c>
      <c r="C301" s="1">
        <v>637.79999999999995</v>
      </c>
      <c r="D301" s="1">
        <v>0</v>
      </c>
      <c r="E301" s="1">
        <v>637.79999999999995</v>
      </c>
      <c r="F301" s="1">
        <v>0</v>
      </c>
    </row>
    <row r="302" spans="1:6" x14ac:dyDescent="0.25">
      <c r="A302" s="1" t="s">
        <v>1037</v>
      </c>
      <c r="B302" s="1" t="s">
        <v>104</v>
      </c>
      <c r="C302" s="1">
        <v>637.79999999999995</v>
      </c>
      <c r="D302" s="1">
        <v>0</v>
      </c>
      <c r="E302" s="1">
        <v>637.79999999999995</v>
      </c>
      <c r="F302" s="1">
        <v>0</v>
      </c>
    </row>
    <row r="303" spans="1:6" x14ac:dyDescent="0.25">
      <c r="A303" s="1">
        <v>7304</v>
      </c>
      <c r="B303" s="1" t="s">
        <v>121</v>
      </c>
      <c r="C303" s="1">
        <v>0</v>
      </c>
      <c r="D303" s="2">
        <v>1680</v>
      </c>
      <c r="E303" s="2">
        <v>1680</v>
      </c>
      <c r="F303" s="1">
        <v>0</v>
      </c>
    </row>
    <row r="304" spans="1:6" x14ac:dyDescent="0.25">
      <c r="A304" s="1" t="s">
        <v>1038</v>
      </c>
      <c r="B304" s="1" t="s">
        <v>123</v>
      </c>
      <c r="C304" s="1">
        <v>0</v>
      </c>
      <c r="D304" s="2">
        <v>1680</v>
      </c>
      <c r="E304" s="2">
        <v>1680</v>
      </c>
      <c r="F304" s="1">
        <v>0</v>
      </c>
    </row>
    <row r="305" spans="1:6" x14ac:dyDescent="0.25">
      <c r="A305" s="1">
        <v>7306</v>
      </c>
      <c r="B305" s="1" t="s">
        <v>131</v>
      </c>
      <c r="C305" s="2">
        <v>6159.76</v>
      </c>
      <c r="D305" s="1">
        <v>0</v>
      </c>
      <c r="E305" s="2">
        <v>6159.76</v>
      </c>
      <c r="F305" s="2">
        <v>5815.77</v>
      </c>
    </row>
    <row r="306" spans="1:6" x14ac:dyDescent="0.25">
      <c r="A306" s="1" t="s">
        <v>1039</v>
      </c>
      <c r="B306" s="1" t="s">
        <v>133</v>
      </c>
      <c r="C306" s="2">
        <v>6159.76</v>
      </c>
      <c r="D306" s="1">
        <v>0</v>
      </c>
      <c r="E306" s="2">
        <v>6159.76</v>
      </c>
      <c r="F306" s="2">
        <v>5815.77</v>
      </c>
    </row>
    <row r="307" spans="1:6" x14ac:dyDescent="0.25">
      <c r="A307" s="1">
        <v>7308</v>
      </c>
      <c r="B307" s="1" t="s">
        <v>134</v>
      </c>
      <c r="C307" s="2">
        <v>87456.9</v>
      </c>
      <c r="D307" s="2">
        <v>-76409.34</v>
      </c>
      <c r="E307" s="2">
        <v>11047.56</v>
      </c>
      <c r="F307" s="2">
        <v>6162.52</v>
      </c>
    </row>
    <row r="308" spans="1:6" x14ac:dyDescent="0.25">
      <c r="A308" s="1" t="s">
        <v>1040</v>
      </c>
      <c r="B308" s="1" t="s">
        <v>1041</v>
      </c>
      <c r="C308" s="2">
        <v>3000</v>
      </c>
      <c r="D308" s="1">
        <v>-79.34</v>
      </c>
      <c r="E308" s="2">
        <v>2920.66</v>
      </c>
      <c r="F308" s="1">
        <v>0</v>
      </c>
    </row>
    <row r="309" spans="1:6" x14ac:dyDescent="0.25">
      <c r="A309" s="1" t="s">
        <v>1042</v>
      </c>
      <c r="B309" s="1" t="s">
        <v>142</v>
      </c>
      <c r="C309" s="2">
        <v>40000</v>
      </c>
      <c r="D309" s="2">
        <v>-33800</v>
      </c>
      <c r="E309" s="2">
        <v>6200</v>
      </c>
      <c r="F309" s="2">
        <v>6106.52</v>
      </c>
    </row>
    <row r="310" spans="1:6" x14ac:dyDescent="0.25">
      <c r="A310" s="1" t="s">
        <v>1043</v>
      </c>
      <c r="B310" s="1" t="s">
        <v>1044</v>
      </c>
      <c r="C310" s="2">
        <v>36456.9</v>
      </c>
      <c r="D310" s="2">
        <v>-36400</v>
      </c>
      <c r="E310" s="1">
        <v>56.9</v>
      </c>
      <c r="F310" s="1">
        <v>56</v>
      </c>
    </row>
    <row r="311" spans="1:6" x14ac:dyDescent="0.25">
      <c r="A311" s="1" t="s">
        <v>1263</v>
      </c>
      <c r="B311" s="1" t="s">
        <v>357</v>
      </c>
      <c r="C311" s="1">
        <v>0</v>
      </c>
      <c r="D311" s="1">
        <v>23</v>
      </c>
      <c r="E311" s="1">
        <v>23</v>
      </c>
      <c r="F311" s="1">
        <v>0</v>
      </c>
    </row>
    <row r="312" spans="1:6" x14ac:dyDescent="0.25">
      <c r="A312" s="1" t="s">
        <v>1045</v>
      </c>
      <c r="B312" s="1" t="s">
        <v>1023</v>
      </c>
      <c r="C312" s="2">
        <v>8000</v>
      </c>
      <c r="D312" s="2">
        <v>-6153</v>
      </c>
      <c r="E312" s="2">
        <v>1847</v>
      </c>
      <c r="F312" s="1">
        <v>0</v>
      </c>
    </row>
    <row r="313" spans="1:6" x14ac:dyDescent="0.25">
      <c r="A313" s="1">
        <v>7314</v>
      </c>
      <c r="B313" s="1" t="s">
        <v>151</v>
      </c>
      <c r="C313" s="1">
        <v>0</v>
      </c>
      <c r="D313" s="1">
        <v>56.34</v>
      </c>
      <c r="E313" s="1">
        <v>56.34</v>
      </c>
      <c r="F313" s="1">
        <v>56.32</v>
      </c>
    </row>
    <row r="314" spans="1:6" x14ac:dyDescent="0.25">
      <c r="A314" s="1" t="s">
        <v>1264</v>
      </c>
      <c r="B314" s="1" t="s">
        <v>140</v>
      </c>
      <c r="C314" s="1">
        <v>0</v>
      </c>
      <c r="D314" s="1">
        <v>56.34</v>
      </c>
      <c r="E314" s="1">
        <v>56.34</v>
      </c>
      <c r="F314" s="1">
        <v>56.32</v>
      </c>
    </row>
    <row r="315" spans="1:6" x14ac:dyDescent="0.25">
      <c r="A315" s="1">
        <v>7315</v>
      </c>
      <c r="B315" s="1" t="s">
        <v>875</v>
      </c>
      <c r="C315" s="2">
        <v>3000</v>
      </c>
      <c r="D315" s="2">
        <v>-3000</v>
      </c>
      <c r="E315" s="1">
        <v>0</v>
      </c>
      <c r="F315" s="1">
        <v>0</v>
      </c>
    </row>
    <row r="316" spans="1:6" x14ac:dyDescent="0.25">
      <c r="A316" s="1" t="s">
        <v>1046</v>
      </c>
      <c r="B316" s="1" t="s">
        <v>877</v>
      </c>
      <c r="C316" s="2">
        <v>3000</v>
      </c>
      <c r="D316" s="2">
        <v>-3000</v>
      </c>
      <c r="E316" s="1">
        <v>0</v>
      </c>
      <c r="F316" s="1">
        <v>0</v>
      </c>
    </row>
    <row r="317" spans="1:6" x14ac:dyDescent="0.25">
      <c r="A317" s="1">
        <v>7504</v>
      </c>
      <c r="B317" s="1" t="s">
        <v>44</v>
      </c>
      <c r="C317" s="2">
        <v>25000</v>
      </c>
      <c r="D317" s="2">
        <v>-25000</v>
      </c>
      <c r="E317" s="1">
        <v>0</v>
      </c>
      <c r="F317" s="1">
        <v>0</v>
      </c>
    </row>
    <row r="318" spans="1:6" x14ac:dyDescent="0.25">
      <c r="A318" s="1" t="s">
        <v>1047</v>
      </c>
      <c r="B318" s="1" t="s">
        <v>1048</v>
      </c>
      <c r="C318" s="2">
        <v>25000</v>
      </c>
      <c r="D318" s="2">
        <v>-25000</v>
      </c>
      <c r="E318" s="1">
        <v>0</v>
      </c>
      <c r="F318" s="1">
        <v>0</v>
      </c>
    </row>
    <row r="319" spans="1:6" x14ac:dyDescent="0.25">
      <c r="A319" s="1">
        <v>8401</v>
      </c>
      <c r="B319" s="1" t="s">
        <v>163</v>
      </c>
      <c r="C319" s="1">
        <v>0</v>
      </c>
      <c r="D319" s="2">
        <v>1400</v>
      </c>
      <c r="E319" s="2">
        <v>1400</v>
      </c>
      <c r="F319" s="2">
        <v>1400</v>
      </c>
    </row>
    <row r="320" spans="1:6" x14ac:dyDescent="0.25">
      <c r="A320" s="1" t="s">
        <v>1265</v>
      </c>
      <c r="B320" s="1" t="s">
        <v>140</v>
      </c>
      <c r="C320" s="1">
        <v>0</v>
      </c>
      <c r="D320" s="2">
        <v>1400</v>
      </c>
      <c r="E320" s="2">
        <v>1400</v>
      </c>
      <c r="F320" s="2">
        <v>1400</v>
      </c>
    </row>
    <row r="321" spans="1:6" x14ac:dyDescent="0.25">
      <c r="A321" s="1"/>
      <c r="B321" s="1" t="s">
        <v>1049</v>
      </c>
      <c r="C321" s="2">
        <v>500500</v>
      </c>
      <c r="D321" s="2">
        <v>53621.39</v>
      </c>
      <c r="E321" s="2">
        <v>554121.39</v>
      </c>
      <c r="F321" s="2">
        <v>422393.32</v>
      </c>
    </row>
    <row r="322" spans="1:6" x14ac:dyDescent="0.25">
      <c r="A322" s="1">
        <v>7302</v>
      </c>
      <c r="B322" s="1" t="s">
        <v>111</v>
      </c>
      <c r="C322" s="2">
        <v>290812.09000000003</v>
      </c>
      <c r="D322" s="1">
        <v>300</v>
      </c>
      <c r="E322" s="2">
        <v>291112.09000000003</v>
      </c>
      <c r="F322" s="2">
        <v>281590.17</v>
      </c>
    </row>
    <row r="323" spans="1:6" x14ac:dyDescent="0.25">
      <c r="A323" s="1" t="s">
        <v>1050</v>
      </c>
      <c r="B323" s="1" t="s">
        <v>860</v>
      </c>
      <c r="C323" s="2">
        <v>202868.82</v>
      </c>
      <c r="D323" s="2">
        <v>3500</v>
      </c>
      <c r="E323" s="2">
        <v>206368.82</v>
      </c>
      <c r="F323" s="2">
        <v>196936.65</v>
      </c>
    </row>
    <row r="324" spans="1:6" x14ac:dyDescent="0.25">
      <c r="A324" s="1" t="s">
        <v>1051</v>
      </c>
      <c r="B324" s="1" t="s">
        <v>757</v>
      </c>
      <c r="C324" s="2">
        <v>87943.27</v>
      </c>
      <c r="D324" s="2">
        <v>-3200</v>
      </c>
      <c r="E324" s="2">
        <v>84743.27</v>
      </c>
      <c r="F324" s="2">
        <v>84653.52</v>
      </c>
    </row>
    <row r="325" spans="1:6" x14ac:dyDescent="0.25">
      <c r="A325" s="1">
        <v>7306</v>
      </c>
      <c r="B325" s="1" t="s">
        <v>131</v>
      </c>
      <c r="C325" s="2">
        <v>23000</v>
      </c>
      <c r="D325" s="2">
        <v>-23000</v>
      </c>
      <c r="E325" s="1">
        <v>0</v>
      </c>
      <c r="F325" s="1">
        <v>0</v>
      </c>
    </row>
    <row r="326" spans="1:6" x14ac:dyDescent="0.25">
      <c r="A326" s="1" t="s">
        <v>1052</v>
      </c>
      <c r="B326" s="1" t="s">
        <v>1053</v>
      </c>
      <c r="C326" s="2">
        <v>15000</v>
      </c>
      <c r="D326" s="2">
        <v>-15000</v>
      </c>
      <c r="E326" s="1">
        <v>0</v>
      </c>
      <c r="F326" s="1">
        <v>0</v>
      </c>
    </row>
    <row r="327" spans="1:6" x14ac:dyDescent="0.25">
      <c r="A327" s="1" t="s">
        <v>1054</v>
      </c>
      <c r="B327" s="1" t="s">
        <v>1055</v>
      </c>
      <c r="C327" s="2">
        <v>8000</v>
      </c>
      <c r="D327" s="2">
        <v>-8000</v>
      </c>
      <c r="E327" s="1">
        <v>0</v>
      </c>
      <c r="F327" s="1">
        <v>0</v>
      </c>
    </row>
    <row r="328" spans="1:6" x14ac:dyDescent="0.25">
      <c r="A328" s="1">
        <v>7308</v>
      </c>
      <c r="B328" s="1" t="s">
        <v>134</v>
      </c>
      <c r="C328" s="2">
        <v>83656.73</v>
      </c>
      <c r="D328" s="2">
        <v>80721.39</v>
      </c>
      <c r="E328" s="2">
        <v>164378.12</v>
      </c>
      <c r="F328" s="2">
        <v>60451.1</v>
      </c>
    </row>
    <row r="329" spans="1:6" x14ac:dyDescent="0.25">
      <c r="A329" s="1" t="s">
        <v>1056</v>
      </c>
      <c r="B329" s="1" t="s">
        <v>1012</v>
      </c>
      <c r="C329" s="2">
        <v>7567.2</v>
      </c>
      <c r="D329" s="2">
        <v>1478.65</v>
      </c>
      <c r="E329" s="2">
        <v>9045.85</v>
      </c>
      <c r="F329" s="2">
        <v>7416.24</v>
      </c>
    </row>
    <row r="330" spans="1:6" x14ac:dyDescent="0.25">
      <c r="A330" s="1" t="s">
        <v>1057</v>
      </c>
      <c r="B330" s="1" t="s">
        <v>1058</v>
      </c>
      <c r="C330" s="2">
        <v>6384</v>
      </c>
      <c r="D330" s="1">
        <v>0</v>
      </c>
      <c r="E330" s="2">
        <v>6384</v>
      </c>
      <c r="F330" s="2">
        <v>6384</v>
      </c>
    </row>
    <row r="331" spans="1:6" x14ac:dyDescent="0.25">
      <c r="A331" s="1" t="s">
        <v>1266</v>
      </c>
      <c r="B331" s="1" t="s">
        <v>1267</v>
      </c>
      <c r="C331" s="1">
        <v>0</v>
      </c>
      <c r="D331" s="1">
        <v>23</v>
      </c>
      <c r="E331" s="1">
        <v>23</v>
      </c>
      <c r="F331" s="1">
        <v>0</v>
      </c>
    </row>
    <row r="332" spans="1:6" x14ac:dyDescent="0.25">
      <c r="A332" s="1" t="s">
        <v>1268</v>
      </c>
      <c r="B332" s="1" t="s">
        <v>1269</v>
      </c>
      <c r="C332" s="1">
        <v>0</v>
      </c>
      <c r="D332" s="2">
        <v>11800</v>
      </c>
      <c r="E332" s="2">
        <v>11800</v>
      </c>
      <c r="F332" s="1">
        <v>0</v>
      </c>
    </row>
    <row r="333" spans="1:6" x14ac:dyDescent="0.25">
      <c r="A333" s="1" t="s">
        <v>1059</v>
      </c>
      <c r="B333" s="1" t="s">
        <v>142</v>
      </c>
      <c r="C333" s="2">
        <v>5594.4</v>
      </c>
      <c r="D333" s="2">
        <v>60393.45</v>
      </c>
      <c r="E333" s="2">
        <v>65987.850000000006</v>
      </c>
      <c r="F333" s="2">
        <v>1822.76</v>
      </c>
    </row>
    <row r="334" spans="1:6" x14ac:dyDescent="0.25">
      <c r="A334" s="1" t="s">
        <v>1270</v>
      </c>
      <c r="B334" s="1" t="s">
        <v>1271</v>
      </c>
      <c r="C334" s="1">
        <v>0</v>
      </c>
      <c r="D334" s="2">
        <v>27000</v>
      </c>
      <c r="E334" s="2">
        <v>27000</v>
      </c>
      <c r="F334" s="2">
        <v>17212.61</v>
      </c>
    </row>
    <row r="335" spans="1:6" x14ac:dyDescent="0.25">
      <c r="A335" s="1" t="s">
        <v>1060</v>
      </c>
      <c r="B335" s="1" t="s">
        <v>948</v>
      </c>
      <c r="C335" s="2">
        <v>38394.07</v>
      </c>
      <c r="D335" s="2">
        <v>-8134</v>
      </c>
      <c r="E335" s="2">
        <v>30260.07</v>
      </c>
      <c r="F335" s="2">
        <v>20818.39</v>
      </c>
    </row>
    <row r="336" spans="1:6" x14ac:dyDescent="0.25">
      <c r="A336" s="1" t="s">
        <v>1061</v>
      </c>
      <c r="B336" s="1" t="s">
        <v>1062</v>
      </c>
      <c r="C336" s="2">
        <v>25000</v>
      </c>
      <c r="D336" s="2">
        <v>-16694.5</v>
      </c>
      <c r="E336" s="2">
        <v>8305.5</v>
      </c>
      <c r="F336" s="2">
        <v>6080.04</v>
      </c>
    </row>
    <row r="337" spans="1:6" x14ac:dyDescent="0.25">
      <c r="A337" s="1" t="s">
        <v>1272</v>
      </c>
      <c r="B337" s="1" t="s">
        <v>1273</v>
      </c>
      <c r="C337" s="1">
        <v>0</v>
      </c>
      <c r="D337" s="1">
        <v>270.55</v>
      </c>
      <c r="E337" s="1">
        <v>270.55</v>
      </c>
      <c r="F337" s="1">
        <v>0</v>
      </c>
    </row>
    <row r="338" spans="1:6" x14ac:dyDescent="0.25">
      <c r="A338" s="1" t="s">
        <v>1063</v>
      </c>
      <c r="B338" s="1" t="s">
        <v>1023</v>
      </c>
      <c r="C338" s="1">
        <v>717.06</v>
      </c>
      <c r="D338" s="2">
        <v>4584.24</v>
      </c>
      <c r="E338" s="2">
        <v>5301.3</v>
      </c>
      <c r="F338" s="1">
        <v>717.06</v>
      </c>
    </row>
    <row r="339" spans="1:6" x14ac:dyDescent="0.25">
      <c r="A339" s="1">
        <v>7314</v>
      </c>
      <c r="B339" s="1" t="s">
        <v>151</v>
      </c>
      <c r="C339" s="2">
        <v>66500</v>
      </c>
      <c r="D339" s="2">
        <v>-3900</v>
      </c>
      <c r="E339" s="2">
        <v>62600</v>
      </c>
      <c r="F339" s="2">
        <v>53220.87</v>
      </c>
    </row>
    <row r="340" spans="1:6" x14ac:dyDescent="0.25">
      <c r="A340" s="1" t="s">
        <v>1064</v>
      </c>
      <c r="B340" s="1" t="s">
        <v>1065</v>
      </c>
      <c r="C340" s="2">
        <v>15000</v>
      </c>
      <c r="D340" s="2">
        <v>-3970</v>
      </c>
      <c r="E340" s="2">
        <v>11030</v>
      </c>
      <c r="F340" s="2">
        <v>5660.11</v>
      </c>
    </row>
    <row r="341" spans="1:6" x14ac:dyDescent="0.25">
      <c r="A341" s="1" t="s">
        <v>1066</v>
      </c>
      <c r="B341" s="1" t="s">
        <v>1067</v>
      </c>
      <c r="C341" s="2">
        <v>51500</v>
      </c>
      <c r="D341" s="2">
        <v>-3930</v>
      </c>
      <c r="E341" s="2">
        <v>47570</v>
      </c>
      <c r="F341" s="2">
        <v>47560.76</v>
      </c>
    </row>
    <row r="342" spans="1:6" x14ac:dyDescent="0.25">
      <c r="A342" s="1" t="s">
        <v>1274</v>
      </c>
      <c r="B342" s="1" t="s">
        <v>678</v>
      </c>
      <c r="C342" s="1">
        <v>0</v>
      </c>
      <c r="D342" s="2">
        <v>4000</v>
      </c>
      <c r="E342" s="2">
        <v>4000</v>
      </c>
      <c r="F342" s="1">
        <v>0</v>
      </c>
    </row>
    <row r="343" spans="1:6" x14ac:dyDescent="0.25">
      <c r="A343" s="1">
        <v>7315</v>
      </c>
      <c r="B343" s="1" t="s">
        <v>875</v>
      </c>
      <c r="C343" s="1">
        <v>0</v>
      </c>
      <c r="D343" s="2">
        <v>7900</v>
      </c>
      <c r="E343" s="2">
        <v>7900</v>
      </c>
      <c r="F343" s="1">
        <v>0</v>
      </c>
    </row>
    <row r="344" spans="1:6" x14ac:dyDescent="0.25">
      <c r="A344" s="1" t="s">
        <v>1275</v>
      </c>
      <c r="B344" s="1" t="s">
        <v>1025</v>
      </c>
      <c r="C344" s="1">
        <v>0</v>
      </c>
      <c r="D344" s="2">
        <v>7900</v>
      </c>
      <c r="E344" s="2">
        <v>7900</v>
      </c>
      <c r="F344" s="1">
        <v>0</v>
      </c>
    </row>
    <row r="345" spans="1:6" x14ac:dyDescent="0.25">
      <c r="A345" s="1">
        <v>7801</v>
      </c>
      <c r="B345" s="1" t="s">
        <v>277</v>
      </c>
      <c r="C345" s="2">
        <v>27131.18</v>
      </c>
      <c r="D345" s="1">
        <v>0</v>
      </c>
      <c r="E345" s="2">
        <v>27131.18</v>
      </c>
      <c r="F345" s="2">
        <v>27131.18</v>
      </c>
    </row>
    <row r="346" spans="1:6" x14ac:dyDescent="0.25">
      <c r="A346" s="1" t="s">
        <v>1068</v>
      </c>
      <c r="B346" s="1" t="s">
        <v>1069</v>
      </c>
      <c r="C346" s="2">
        <v>27131.18</v>
      </c>
      <c r="D346" s="1">
        <v>0</v>
      </c>
      <c r="E346" s="2">
        <v>27131.18</v>
      </c>
      <c r="F346" s="2">
        <v>27131.18</v>
      </c>
    </row>
    <row r="347" spans="1:6" x14ac:dyDescent="0.25">
      <c r="A347" s="1">
        <v>8401</v>
      </c>
      <c r="B347" s="1" t="s">
        <v>163</v>
      </c>
      <c r="C347" s="2">
        <v>9400</v>
      </c>
      <c r="D347" s="2">
        <v>-8400</v>
      </c>
      <c r="E347" s="2">
        <v>1000</v>
      </c>
      <c r="F347" s="1">
        <v>0</v>
      </c>
    </row>
    <row r="348" spans="1:6" x14ac:dyDescent="0.25">
      <c r="A348" s="1" t="s">
        <v>1070</v>
      </c>
      <c r="B348" s="1" t="s">
        <v>601</v>
      </c>
      <c r="C348" s="2">
        <v>8400</v>
      </c>
      <c r="D348" s="2">
        <v>-8400</v>
      </c>
      <c r="E348" s="1">
        <v>0</v>
      </c>
      <c r="F348" s="1">
        <v>0</v>
      </c>
    </row>
    <row r="349" spans="1:6" x14ac:dyDescent="0.25">
      <c r="A349" s="1" t="s">
        <v>1071</v>
      </c>
      <c r="B349" s="1" t="s">
        <v>123</v>
      </c>
      <c r="C349" s="2">
        <v>1000</v>
      </c>
      <c r="D349" s="1">
        <v>0</v>
      </c>
      <c r="E349" s="2">
        <v>1000</v>
      </c>
      <c r="F349" s="1">
        <v>0</v>
      </c>
    </row>
    <row r="350" spans="1:6" x14ac:dyDescent="0.25">
      <c r="A350" s="1"/>
      <c r="B350" s="98" t="s">
        <v>1072</v>
      </c>
      <c r="C350" s="2">
        <v>172766</v>
      </c>
      <c r="D350" s="2">
        <v>-35550</v>
      </c>
      <c r="E350" s="2">
        <v>137216</v>
      </c>
      <c r="F350" s="2">
        <v>126469.38</v>
      </c>
    </row>
    <row r="351" spans="1:6" x14ac:dyDescent="0.25">
      <c r="A351" s="1">
        <v>7304</v>
      </c>
      <c r="B351" s="1" t="s">
        <v>121</v>
      </c>
      <c r="C351" s="2">
        <v>6000</v>
      </c>
      <c r="D351" s="1">
        <v>0</v>
      </c>
      <c r="E351" s="2">
        <v>6000</v>
      </c>
      <c r="F351" s="1">
        <v>0</v>
      </c>
    </row>
    <row r="352" spans="1:6" x14ac:dyDescent="0.25">
      <c r="A352" s="1" t="s">
        <v>1073</v>
      </c>
      <c r="B352" s="1" t="s">
        <v>123</v>
      </c>
      <c r="C352" s="2">
        <v>6000</v>
      </c>
      <c r="D352" s="1">
        <v>0</v>
      </c>
      <c r="E352" s="2">
        <v>6000</v>
      </c>
      <c r="F352" s="1">
        <v>0</v>
      </c>
    </row>
    <row r="353" spans="1:6" x14ac:dyDescent="0.25">
      <c r="A353" s="1">
        <v>7305</v>
      </c>
      <c r="B353" s="1" t="s">
        <v>128</v>
      </c>
      <c r="C353" s="1">
        <v>411</v>
      </c>
      <c r="D353" s="1">
        <v>0</v>
      </c>
      <c r="E353" s="1">
        <v>411</v>
      </c>
      <c r="F353" s="1">
        <v>0</v>
      </c>
    </row>
    <row r="354" spans="1:6" x14ac:dyDescent="0.25">
      <c r="A354" s="1" t="s">
        <v>1074</v>
      </c>
      <c r="B354" s="1" t="s">
        <v>125</v>
      </c>
      <c r="C354" s="1">
        <v>411</v>
      </c>
      <c r="D354" s="1">
        <v>0</v>
      </c>
      <c r="E354" s="1">
        <v>411</v>
      </c>
      <c r="F354" s="1">
        <v>0</v>
      </c>
    </row>
    <row r="355" spans="1:6" x14ac:dyDescent="0.25">
      <c r="A355" s="1">
        <v>7308</v>
      </c>
      <c r="B355" s="1" t="s">
        <v>134</v>
      </c>
      <c r="C355" s="2">
        <v>35750</v>
      </c>
      <c r="D355" s="2">
        <v>-17900</v>
      </c>
      <c r="E355" s="2">
        <v>17850</v>
      </c>
      <c r="F355" s="2">
        <v>14132.54</v>
      </c>
    </row>
    <row r="356" spans="1:6" x14ac:dyDescent="0.25">
      <c r="A356" s="1" t="s">
        <v>1075</v>
      </c>
      <c r="B356" s="1" t="s">
        <v>617</v>
      </c>
      <c r="C356" s="2">
        <v>1200</v>
      </c>
      <c r="D356" s="1">
        <v>0</v>
      </c>
      <c r="E356" s="2">
        <v>1200</v>
      </c>
      <c r="F356" s="1">
        <v>824.67</v>
      </c>
    </row>
    <row r="357" spans="1:6" x14ac:dyDescent="0.25">
      <c r="A357" s="1" t="s">
        <v>1076</v>
      </c>
      <c r="B357" s="1" t="s">
        <v>140</v>
      </c>
      <c r="C357" s="2">
        <v>7500</v>
      </c>
      <c r="D357" s="1">
        <v>0</v>
      </c>
      <c r="E357" s="2">
        <v>7500</v>
      </c>
      <c r="F357" s="2">
        <v>6131.05</v>
      </c>
    </row>
    <row r="358" spans="1:6" x14ac:dyDescent="0.25">
      <c r="A358" s="1" t="s">
        <v>1077</v>
      </c>
      <c r="B358" s="1" t="s">
        <v>554</v>
      </c>
      <c r="C358" s="2">
        <v>2500</v>
      </c>
      <c r="D358" s="1">
        <v>0</v>
      </c>
      <c r="E358" s="2">
        <v>2500</v>
      </c>
      <c r="F358" s="2">
        <v>1400</v>
      </c>
    </row>
    <row r="359" spans="1:6" x14ac:dyDescent="0.25">
      <c r="A359" s="1" t="s">
        <v>1078</v>
      </c>
      <c r="B359" s="1" t="s">
        <v>142</v>
      </c>
      <c r="C359" s="2">
        <v>10250</v>
      </c>
      <c r="D359" s="2">
        <v>-6000</v>
      </c>
      <c r="E359" s="2">
        <v>4250</v>
      </c>
      <c r="F359" s="2">
        <v>3859.38</v>
      </c>
    </row>
    <row r="360" spans="1:6" x14ac:dyDescent="0.25">
      <c r="A360" s="1" t="s">
        <v>1079</v>
      </c>
      <c r="B360" s="1" t="s">
        <v>948</v>
      </c>
      <c r="C360" s="2">
        <v>4700</v>
      </c>
      <c r="D360" s="2">
        <v>-3000</v>
      </c>
      <c r="E360" s="2">
        <v>1700</v>
      </c>
      <c r="F360" s="2">
        <v>1338.52</v>
      </c>
    </row>
    <row r="361" spans="1:6" x14ac:dyDescent="0.25">
      <c r="A361" s="1" t="s">
        <v>1080</v>
      </c>
      <c r="B361" s="1" t="s">
        <v>1081</v>
      </c>
      <c r="C361" s="1">
        <v>600</v>
      </c>
      <c r="D361" s="1">
        <v>0</v>
      </c>
      <c r="E361" s="98">
        <v>600</v>
      </c>
      <c r="F361" s="98">
        <v>578.91999999999996</v>
      </c>
    </row>
    <row r="362" spans="1:6" x14ac:dyDescent="0.25">
      <c r="A362" s="1" t="s">
        <v>1082</v>
      </c>
      <c r="B362" s="1" t="s">
        <v>1023</v>
      </c>
      <c r="C362" s="2">
        <v>9000</v>
      </c>
      <c r="D362" s="2">
        <v>-8900</v>
      </c>
      <c r="E362" s="1">
        <v>100</v>
      </c>
      <c r="F362" s="1">
        <v>0</v>
      </c>
    </row>
    <row r="363" spans="1:6" x14ac:dyDescent="0.25">
      <c r="A363" s="1">
        <v>7314</v>
      </c>
      <c r="B363" s="1" t="s">
        <v>151</v>
      </c>
      <c r="C363" s="2">
        <v>11750</v>
      </c>
      <c r="D363" s="2">
        <v>-11750</v>
      </c>
      <c r="E363" s="1">
        <v>0</v>
      </c>
      <c r="F363" s="1">
        <v>0</v>
      </c>
    </row>
    <row r="364" spans="1:6" x14ac:dyDescent="0.25">
      <c r="A364" s="1" t="s">
        <v>1083</v>
      </c>
      <c r="B364" s="1" t="s">
        <v>559</v>
      </c>
      <c r="C364" s="2">
        <v>8500</v>
      </c>
      <c r="D364" s="2">
        <v>-8500</v>
      </c>
      <c r="E364" s="1">
        <v>0</v>
      </c>
      <c r="F364" s="1">
        <v>0</v>
      </c>
    </row>
    <row r="365" spans="1:6" x14ac:dyDescent="0.25">
      <c r="A365" s="1" t="s">
        <v>1084</v>
      </c>
      <c r="B365" s="1" t="s">
        <v>140</v>
      </c>
      <c r="C365" s="2">
        <v>3250</v>
      </c>
      <c r="D365" s="2">
        <v>-3250</v>
      </c>
      <c r="E365" s="1">
        <v>0</v>
      </c>
      <c r="F365" s="1">
        <v>0</v>
      </c>
    </row>
    <row r="366" spans="1:6" x14ac:dyDescent="0.25">
      <c r="A366" s="1">
        <v>7315</v>
      </c>
      <c r="B366" s="1" t="s">
        <v>875</v>
      </c>
      <c r="C366" s="2">
        <v>104035</v>
      </c>
      <c r="D366" s="2">
        <v>-1800</v>
      </c>
      <c r="E366" s="2">
        <v>102235</v>
      </c>
      <c r="F366" s="2">
        <v>101714.12</v>
      </c>
    </row>
    <row r="367" spans="1:6" x14ac:dyDescent="0.25">
      <c r="A367" s="1" t="s">
        <v>1085</v>
      </c>
      <c r="B367" s="1" t="s">
        <v>1025</v>
      </c>
      <c r="C367" s="2">
        <v>1800</v>
      </c>
      <c r="D367" s="2">
        <v>-1800</v>
      </c>
      <c r="E367" s="1">
        <v>0</v>
      </c>
      <c r="F367" s="1">
        <v>0</v>
      </c>
    </row>
    <row r="368" spans="1:6" x14ac:dyDescent="0.25">
      <c r="A368" s="1" t="s">
        <v>1086</v>
      </c>
      <c r="B368" s="1" t="s">
        <v>877</v>
      </c>
      <c r="C368" s="2">
        <v>102235</v>
      </c>
      <c r="D368" s="1">
        <v>0</v>
      </c>
      <c r="E368" s="2">
        <v>102235</v>
      </c>
      <c r="F368" s="2">
        <v>101714.12</v>
      </c>
    </row>
    <row r="369" spans="1:6" x14ac:dyDescent="0.25">
      <c r="A369" s="1">
        <v>8401</v>
      </c>
      <c r="B369" s="1" t="s">
        <v>163</v>
      </c>
      <c r="C369" s="2">
        <v>14820</v>
      </c>
      <c r="D369" s="2">
        <v>-4100</v>
      </c>
      <c r="E369" s="2">
        <v>10720</v>
      </c>
      <c r="F369" s="2">
        <v>10622.72</v>
      </c>
    </row>
    <row r="370" spans="1:6" x14ac:dyDescent="0.25">
      <c r="A370" s="1" t="s">
        <v>1087</v>
      </c>
      <c r="B370" s="1" t="s">
        <v>125</v>
      </c>
      <c r="C370" s="2">
        <v>14820</v>
      </c>
      <c r="D370" s="2">
        <v>-4100</v>
      </c>
      <c r="E370" s="2">
        <v>10720</v>
      </c>
      <c r="F370" s="2">
        <v>10622.72</v>
      </c>
    </row>
    <row r="371" spans="1:6" x14ac:dyDescent="0.25">
      <c r="A371" s="1"/>
      <c r="B371" s="1" t="s">
        <v>1088</v>
      </c>
      <c r="C371" s="2">
        <v>110450</v>
      </c>
      <c r="D371" s="2">
        <v>-42773.65</v>
      </c>
      <c r="E371" s="12">
        <v>67676.350000000006</v>
      </c>
      <c r="F371" s="12">
        <v>37800.120000000003</v>
      </c>
    </row>
    <row r="372" spans="1:6" x14ac:dyDescent="0.25">
      <c r="A372" s="1"/>
      <c r="B372" s="1" t="s">
        <v>1089</v>
      </c>
      <c r="C372" s="2">
        <v>110450</v>
      </c>
      <c r="D372" s="2">
        <v>-42773.65</v>
      </c>
      <c r="E372" s="99">
        <v>67676.350000000006</v>
      </c>
      <c r="F372" s="99">
        <v>37800.120000000003</v>
      </c>
    </row>
    <row r="373" spans="1:6" x14ac:dyDescent="0.25">
      <c r="A373" s="1">
        <v>7302</v>
      </c>
      <c r="B373" s="1" t="s">
        <v>111</v>
      </c>
      <c r="C373" s="2">
        <v>19500</v>
      </c>
      <c r="D373" s="2">
        <v>-11000</v>
      </c>
      <c r="E373" s="2">
        <v>8500</v>
      </c>
      <c r="F373" s="2">
        <v>5356.18</v>
      </c>
    </row>
    <row r="374" spans="1:6" x14ac:dyDescent="0.25">
      <c r="A374" s="1" t="s">
        <v>1090</v>
      </c>
      <c r="B374" s="1" t="s">
        <v>115</v>
      </c>
      <c r="C374" s="2">
        <v>1000</v>
      </c>
      <c r="D374" s="2">
        <v>3500</v>
      </c>
      <c r="E374" s="2">
        <v>4500</v>
      </c>
      <c r="F374" s="2">
        <v>3391.27</v>
      </c>
    </row>
    <row r="375" spans="1:6" x14ac:dyDescent="0.25">
      <c r="A375" s="1" t="s">
        <v>1091</v>
      </c>
      <c r="B375" s="1" t="s">
        <v>1092</v>
      </c>
      <c r="C375" s="2">
        <v>3500</v>
      </c>
      <c r="D375" s="1">
        <v>500</v>
      </c>
      <c r="E375" s="2">
        <v>4000</v>
      </c>
      <c r="F375" s="2">
        <v>1964.91</v>
      </c>
    </row>
    <row r="376" spans="1:6" x14ac:dyDescent="0.25">
      <c r="A376" s="1" t="s">
        <v>1093</v>
      </c>
      <c r="B376" s="1" t="s">
        <v>757</v>
      </c>
      <c r="C376" s="2">
        <v>15000</v>
      </c>
      <c r="D376" s="2">
        <v>-15000</v>
      </c>
      <c r="E376" s="1">
        <v>0</v>
      </c>
      <c r="F376" s="1">
        <v>0</v>
      </c>
    </row>
    <row r="377" spans="1:6" x14ac:dyDescent="0.25">
      <c r="A377" s="1">
        <v>7305</v>
      </c>
      <c r="B377" s="1" t="s">
        <v>128</v>
      </c>
      <c r="C377" s="2">
        <v>9950</v>
      </c>
      <c r="D377" s="2">
        <v>8765</v>
      </c>
      <c r="E377" s="2">
        <v>18715</v>
      </c>
      <c r="F377" s="2">
        <v>14847.44</v>
      </c>
    </row>
    <row r="378" spans="1:6" x14ac:dyDescent="0.25">
      <c r="A378" s="1" t="s">
        <v>1094</v>
      </c>
      <c r="B378" s="1" t="s">
        <v>125</v>
      </c>
      <c r="C378" s="2">
        <v>9950</v>
      </c>
      <c r="D378" s="2">
        <v>8765</v>
      </c>
      <c r="E378" s="2">
        <v>18715</v>
      </c>
      <c r="F378" s="2">
        <v>14847.44</v>
      </c>
    </row>
    <row r="379" spans="1:6" x14ac:dyDescent="0.25">
      <c r="A379" s="1">
        <v>7306</v>
      </c>
      <c r="B379" s="1" t="s">
        <v>131</v>
      </c>
      <c r="C379" s="2">
        <v>8000</v>
      </c>
      <c r="D379" s="2">
        <v>1900</v>
      </c>
      <c r="E379" s="2">
        <v>9900</v>
      </c>
      <c r="F379" s="2">
        <v>6496</v>
      </c>
    </row>
    <row r="380" spans="1:6" x14ac:dyDescent="0.25">
      <c r="A380" s="1" t="s">
        <v>1095</v>
      </c>
      <c r="B380" s="1" t="s">
        <v>1096</v>
      </c>
      <c r="C380" s="2">
        <v>8000</v>
      </c>
      <c r="D380" s="2">
        <v>1900</v>
      </c>
      <c r="E380" s="99">
        <v>9900</v>
      </c>
      <c r="F380" s="99">
        <v>6496</v>
      </c>
    </row>
    <row r="381" spans="1:6" x14ac:dyDescent="0.25">
      <c r="A381" s="1">
        <v>7308</v>
      </c>
      <c r="B381" s="1" t="s">
        <v>134</v>
      </c>
      <c r="C381" s="2">
        <v>73000</v>
      </c>
      <c r="D381" s="2">
        <v>-46938.65</v>
      </c>
      <c r="E381" s="2">
        <v>26061.35</v>
      </c>
      <c r="F381" s="2">
        <v>11100.5</v>
      </c>
    </row>
    <row r="382" spans="1:6" x14ac:dyDescent="0.25">
      <c r="A382" s="1" t="s">
        <v>1097</v>
      </c>
      <c r="B382" s="1" t="s">
        <v>1098</v>
      </c>
      <c r="C382" s="2">
        <v>2000</v>
      </c>
      <c r="D382" s="1">
        <v>500</v>
      </c>
      <c r="E382" s="2">
        <v>2500</v>
      </c>
      <c r="F382" s="1">
        <v>504.34</v>
      </c>
    </row>
    <row r="383" spans="1:6" x14ac:dyDescent="0.25">
      <c r="A383" s="1" t="s">
        <v>1099</v>
      </c>
      <c r="B383" s="1" t="s">
        <v>140</v>
      </c>
      <c r="C383" s="2">
        <v>5000</v>
      </c>
      <c r="D383" s="2">
        <v>-5000</v>
      </c>
      <c r="E383" s="1">
        <v>0</v>
      </c>
      <c r="F383" s="1">
        <v>0</v>
      </c>
    </row>
    <row r="384" spans="1:6" x14ac:dyDescent="0.25">
      <c r="A384" s="1" t="s">
        <v>1100</v>
      </c>
      <c r="B384" s="1" t="s">
        <v>554</v>
      </c>
      <c r="C384" s="2">
        <v>8000</v>
      </c>
      <c r="D384" s="2">
        <v>-4000</v>
      </c>
      <c r="E384" s="2">
        <v>4000</v>
      </c>
      <c r="F384" s="1">
        <v>952</v>
      </c>
    </row>
    <row r="385" spans="1:6" x14ac:dyDescent="0.25">
      <c r="A385" s="1" t="s">
        <v>1101</v>
      </c>
      <c r="B385" s="1" t="s">
        <v>1102</v>
      </c>
      <c r="C385" s="2">
        <v>30000</v>
      </c>
      <c r="D385" s="2">
        <v>-20560</v>
      </c>
      <c r="E385" s="2">
        <v>9440</v>
      </c>
      <c r="F385" s="2">
        <v>9397.08</v>
      </c>
    </row>
    <row r="386" spans="1:6" x14ac:dyDescent="0.25">
      <c r="A386" s="1" t="s">
        <v>1103</v>
      </c>
      <c r="B386" s="1" t="s">
        <v>1104</v>
      </c>
      <c r="C386" s="2">
        <v>13000</v>
      </c>
      <c r="D386" s="2">
        <v>-13000</v>
      </c>
      <c r="E386" s="1">
        <v>0</v>
      </c>
      <c r="F386" s="1">
        <v>0</v>
      </c>
    </row>
    <row r="387" spans="1:6" x14ac:dyDescent="0.25">
      <c r="A387" s="1" t="s">
        <v>1105</v>
      </c>
      <c r="B387" s="1" t="s">
        <v>1081</v>
      </c>
      <c r="C387" s="2">
        <v>10000</v>
      </c>
      <c r="D387" s="1">
        <v>121.35</v>
      </c>
      <c r="E387" s="99">
        <v>10121.35</v>
      </c>
      <c r="F387" s="98">
        <v>247.08</v>
      </c>
    </row>
    <row r="388" spans="1:6" x14ac:dyDescent="0.25">
      <c r="A388" s="1" t="s">
        <v>1106</v>
      </c>
      <c r="B388" s="1" t="s">
        <v>801</v>
      </c>
      <c r="C388" s="2">
        <v>5000</v>
      </c>
      <c r="D388" s="2">
        <v>-5000</v>
      </c>
      <c r="E388" s="1">
        <v>0</v>
      </c>
      <c r="F388" s="1">
        <v>0</v>
      </c>
    </row>
    <row r="389" spans="1:6" x14ac:dyDescent="0.25">
      <c r="A389" s="1">
        <v>7314</v>
      </c>
      <c r="B389" s="1" t="s">
        <v>151</v>
      </c>
      <c r="C389" s="1">
        <v>0</v>
      </c>
      <c r="D389" s="2">
        <v>4500</v>
      </c>
      <c r="E389" s="2">
        <v>4500</v>
      </c>
      <c r="F389" s="1">
        <v>0</v>
      </c>
    </row>
    <row r="390" spans="1:6" x14ac:dyDescent="0.25">
      <c r="A390" s="1" t="s">
        <v>1276</v>
      </c>
      <c r="B390" s="1" t="s">
        <v>601</v>
      </c>
      <c r="C390" s="1">
        <v>0</v>
      </c>
      <c r="D390" s="1">
        <v>800</v>
      </c>
      <c r="E390" s="1">
        <v>800</v>
      </c>
      <c r="F390" s="1">
        <v>0</v>
      </c>
    </row>
    <row r="391" spans="1:6" x14ac:dyDescent="0.25">
      <c r="A391" s="1" t="s">
        <v>1277</v>
      </c>
      <c r="B391" s="1" t="s">
        <v>559</v>
      </c>
      <c r="C391" s="1">
        <v>0</v>
      </c>
      <c r="D391" s="2">
        <v>3700</v>
      </c>
      <c r="E391" s="2">
        <v>3700</v>
      </c>
      <c r="F391" s="1">
        <v>0</v>
      </c>
    </row>
    <row r="392" spans="1:6" x14ac:dyDescent="0.25">
      <c r="A392" s="1"/>
      <c r="B392" s="1" t="s">
        <v>1107</v>
      </c>
      <c r="C392" s="2">
        <v>430000</v>
      </c>
      <c r="D392" s="2">
        <v>-208537.95</v>
      </c>
      <c r="E392" s="2">
        <v>221462.05</v>
      </c>
      <c r="F392" s="2">
        <v>52833.26</v>
      </c>
    </row>
    <row r="393" spans="1:6" x14ac:dyDescent="0.25">
      <c r="A393" s="1"/>
      <c r="B393" s="1" t="s">
        <v>1108</v>
      </c>
      <c r="C393" s="2">
        <v>430000</v>
      </c>
      <c r="D393" s="2">
        <v>-208537.95</v>
      </c>
      <c r="E393" s="99">
        <v>221462.05</v>
      </c>
      <c r="F393" s="99">
        <v>52833.26</v>
      </c>
    </row>
    <row r="394" spans="1:6" x14ac:dyDescent="0.25">
      <c r="A394" s="1">
        <v>7501</v>
      </c>
      <c r="B394" s="1" t="s">
        <v>192</v>
      </c>
      <c r="C394" s="2">
        <v>430000</v>
      </c>
      <c r="D394" s="2">
        <v>-208537.95</v>
      </c>
      <c r="E394" s="2">
        <v>221462.05</v>
      </c>
      <c r="F394" s="2">
        <v>52833.26</v>
      </c>
    </row>
    <row r="395" spans="1:6" x14ac:dyDescent="0.25">
      <c r="A395" s="1" t="s">
        <v>1278</v>
      </c>
      <c r="B395" s="1" t="s">
        <v>1279</v>
      </c>
      <c r="C395" s="1">
        <v>0</v>
      </c>
      <c r="D395" s="2">
        <v>37524</v>
      </c>
      <c r="E395" s="99">
        <v>37524</v>
      </c>
      <c r="F395" s="98">
        <v>0</v>
      </c>
    </row>
    <row r="396" spans="1:6" x14ac:dyDescent="0.25">
      <c r="A396" s="1" t="s">
        <v>1280</v>
      </c>
      <c r="B396" s="1" t="s">
        <v>1281</v>
      </c>
      <c r="C396" s="1">
        <v>0</v>
      </c>
      <c r="D396" s="2">
        <v>21135.119999999999</v>
      </c>
      <c r="E396" s="99">
        <v>21135.119999999999</v>
      </c>
      <c r="F396" s="98">
        <v>0</v>
      </c>
    </row>
    <row r="397" spans="1:6" x14ac:dyDescent="0.25">
      <c r="A397" s="1" t="s">
        <v>1109</v>
      </c>
      <c r="B397" s="1" t="s">
        <v>1110</v>
      </c>
      <c r="C397" s="2">
        <v>130000</v>
      </c>
      <c r="D397" s="1">
        <v>0</v>
      </c>
      <c r="E397" s="99">
        <v>130000</v>
      </c>
      <c r="F397" s="99">
        <v>39110.61</v>
      </c>
    </row>
    <row r="398" spans="1:6" x14ac:dyDescent="0.25">
      <c r="A398" s="5" t="s">
        <v>31</v>
      </c>
      <c r="B398" s="1" t="s">
        <v>1111</v>
      </c>
      <c r="C398" s="2">
        <v>30000</v>
      </c>
      <c r="D398" s="2">
        <v>-30000</v>
      </c>
      <c r="E398" s="1">
        <v>0</v>
      </c>
      <c r="F398" s="1">
        <v>0</v>
      </c>
    </row>
    <row r="399" spans="1:6" x14ac:dyDescent="0.25">
      <c r="A399" s="1" t="s">
        <v>1112</v>
      </c>
      <c r="B399" s="1" t="s">
        <v>1113</v>
      </c>
      <c r="C399" s="2">
        <v>120000</v>
      </c>
      <c r="D399" s="2">
        <v>-120000</v>
      </c>
      <c r="E399" s="1">
        <v>0</v>
      </c>
      <c r="F399" s="1">
        <v>0</v>
      </c>
    </row>
    <row r="400" spans="1:6" x14ac:dyDescent="0.25">
      <c r="A400" s="5" t="s">
        <v>21</v>
      </c>
      <c r="B400" s="1" t="s">
        <v>1114</v>
      </c>
      <c r="C400" s="2">
        <v>150000</v>
      </c>
      <c r="D400" s="2">
        <v>-150000</v>
      </c>
      <c r="E400" s="1">
        <v>0</v>
      </c>
      <c r="F400" s="1">
        <v>0</v>
      </c>
    </row>
    <row r="401" spans="1:6" x14ac:dyDescent="0.25">
      <c r="A401" s="1" t="s">
        <v>1282</v>
      </c>
      <c r="B401" s="1" t="s">
        <v>1283</v>
      </c>
      <c r="C401" s="1">
        <v>0</v>
      </c>
      <c r="D401" s="2">
        <v>14000</v>
      </c>
      <c r="E401" s="99">
        <v>14000</v>
      </c>
      <c r="F401" s="99">
        <v>13722.65</v>
      </c>
    </row>
    <row r="402" spans="1:6" x14ac:dyDescent="0.25">
      <c r="A402" s="1" t="s">
        <v>1284</v>
      </c>
      <c r="B402" s="1" t="s">
        <v>1285</v>
      </c>
      <c r="C402" s="1">
        <v>0</v>
      </c>
      <c r="D402" s="2">
        <v>8919.68</v>
      </c>
      <c r="E402" s="2">
        <v>8919.68</v>
      </c>
      <c r="F402" s="1">
        <v>0</v>
      </c>
    </row>
    <row r="403" spans="1:6" x14ac:dyDescent="0.25">
      <c r="A403" s="1" t="s">
        <v>1286</v>
      </c>
      <c r="B403" s="1" t="s">
        <v>1287</v>
      </c>
      <c r="C403" s="1">
        <v>0</v>
      </c>
      <c r="D403" s="2">
        <v>5937.23</v>
      </c>
      <c r="E403" s="2">
        <v>5937.23</v>
      </c>
      <c r="F403" s="1">
        <v>0</v>
      </c>
    </row>
    <row r="404" spans="1:6" x14ac:dyDescent="0.25">
      <c r="A404" s="1" t="s">
        <v>1288</v>
      </c>
      <c r="B404" s="1" t="s">
        <v>1289</v>
      </c>
      <c r="C404" s="1">
        <v>0</v>
      </c>
      <c r="D404" s="2">
        <v>3946.02</v>
      </c>
      <c r="E404" s="2">
        <v>3946.02</v>
      </c>
      <c r="F404" s="1">
        <v>0</v>
      </c>
    </row>
    <row r="405" spans="1:6" x14ac:dyDescent="0.25">
      <c r="A405" s="1"/>
      <c r="B405" s="1" t="s">
        <v>1122</v>
      </c>
      <c r="C405" s="2">
        <v>482876.32</v>
      </c>
      <c r="D405" s="2">
        <v>13238.18</v>
      </c>
      <c r="E405" s="2">
        <v>496114.5</v>
      </c>
      <c r="F405" s="2">
        <v>462674.41</v>
      </c>
    </row>
    <row r="406" spans="1:6" x14ac:dyDescent="0.25">
      <c r="A406" s="1"/>
      <c r="B406" s="1" t="s">
        <v>1123</v>
      </c>
      <c r="C406" s="2">
        <v>416084.32</v>
      </c>
      <c r="D406" s="2">
        <v>48238.18</v>
      </c>
      <c r="E406" s="2">
        <v>464322.5</v>
      </c>
      <c r="F406" s="2">
        <v>431048.41</v>
      </c>
    </row>
    <row r="407" spans="1:6" x14ac:dyDescent="0.25">
      <c r="A407" s="1">
        <v>7801</v>
      </c>
      <c r="B407" s="1" t="s">
        <v>277</v>
      </c>
      <c r="C407" s="2">
        <v>416084.32</v>
      </c>
      <c r="D407" s="2">
        <v>48238.18</v>
      </c>
      <c r="E407" s="2">
        <v>464322.5</v>
      </c>
      <c r="F407" s="2">
        <v>431048.41</v>
      </c>
    </row>
    <row r="408" spans="1:6" x14ac:dyDescent="0.25">
      <c r="A408" s="1" t="s">
        <v>1124</v>
      </c>
      <c r="B408" s="1" t="s">
        <v>1125</v>
      </c>
      <c r="C408" s="2">
        <v>10000</v>
      </c>
      <c r="D408" s="2">
        <v>-10000</v>
      </c>
      <c r="E408" s="1">
        <v>0</v>
      </c>
      <c r="F408" s="1">
        <v>0</v>
      </c>
    </row>
    <row r="409" spans="1:6" x14ac:dyDescent="0.25">
      <c r="A409" s="1" t="s">
        <v>1126</v>
      </c>
      <c r="B409" s="1" t="s">
        <v>1127</v>
      </c>
      <c r="C409" s="2">
        <v>200000</v>
      </c>
      <c r="D409" s="2">
        <v>-121000</v>
      </c>
      <c r="E409" s="2">
        <v>79000</v>
      </c>
      <c r="F409" s="2">
        <v>73990</v>
      </c>
    </row>
    <row r="410" spans="1:6" x14ac:dyDescent="0.25">
      <c r="A410" s="1" t="s">
        <v>1129</v>
      </c>
      <c r="B410" s="1" t="s">
        <v>1130</v>
      </c>
      <c r="C410" s="2">
        <v>23500</v>
      </c>
      <c r="D410" s="1">
        <v>0</v>
      </c>
      <c r="E410" s="99">
        <v>23500</v>
      </c>
      <c r="F410" s="99">
        <v>23500</v>
      </c>
    </row>
    <row r="411" spans="1:6" x14ac:dyDescent="0.25">
      <c r="A411" s="1" t="s">
        <v>1131</v>
      </c>
      <c r="B411" s="1" t="s">
        <v>1132</v>
      </c>
      <c r="C411" s="2">
        <v>20000</v>
      </c>
      <c r="D411" s="2">
        <v>-20000</v>
      </c>
      <c r="E411" s="1">
        <v>0</v>
      </c>
      <c r="F411" s="1">
        <v>0</v>
      </c>
    </row>
    <row r="412" spans="1:6" x14ac:dyDescent="0.25">
      <c r="A412" s="1" t="s">
        <v>1133</v>
      </c>
      <c r="B412" s="1" t="s">
        <v>1134</v>
      </c>
      <c r="C412" s="2">
        <v>20000</v>
      </c>
      <c r="D412" s="1">
        <v>0</v>
      </c>
      <c r="E412" s="99">
        <v>20000</v>
      </c>
      <c r="F412" s="99">
        <v>20000</v>
      </c>
    </row>
    <row r="413" spans="1:6" x14ac:dyDescent="0.25">
      <c r="A413" s="1" t="s">
        <v>1135</v>
      </c>
      <c r="B413" s="1" t="s">
        <v>1136</v>
      </c>
      <c r="C413" s="2">
        <v>20000</v>
      </c>
      <c r="D413" s="1">
        <v>0</v>
      </c>
      <c r="E413" s="99">
        <v>20000</v>
      </c>
      <c r="F413" s="99">
        <v>20000</v>
      </c>
    </row>
    <row r="414" spans="1:6" x14ac:dyDescent="0.25">
      <c r="A414" s="1" t="s">
        <v>1137</v>
      </c>
      <c r="B414" s="1" t="s">
        <v>1138</v>
      </c>
      <c r="C414" s="2">
        <v>20000</v>
      </c>
      <c r="D414" s="1">
        <v>0</v>
      </c>
      <c r="E414" s="99">
        <v>20000</v>
      </c>
      <c r="F414" s="99">
        <v>19980</v>
      </c>
    </row>
    <row r="415" spans="1:6" x14ac:dyDescent="0.25">
      <c r="A415" s="1" t="s">
        <v>1139</v>
      </c>
      <c r="B415" s="1" t="s">
        <v>1140</v>
      </c>
      <c r="C415" s="2">
        <v>29000</v>
      </c>
      <c r="D415" s="1">
        <v>-500</v>
      </c>
      <c r="E415" s="99">
        <v>28500</v>
      </c>
      <c r="F415" s="99">
        <v>28500</v>
      </c>
    </row>
    <row r="416" spans="1:6" x14ac:dyDescent="0.25">
      <c r="A416" s="1" t="s">
        <v>1141</v>
      </c>
      <c r="B416" s="1" t="s">
        <v>1142</v>
      </c>
      <c r="C416" s="2">
        <v>28000</v>
      </c>
      <c r="D416" s="1">
        <v>0</v>
      </c>
      <c r="E416" s="99">
        <v>28000</v>
      </c>
      <c r="F416" s="99">
        <v>28000</v>
      </c>
    </row>
    <row r="417" spans="1:6" x14ac:dyDescent="0.25">
      <c r="A417" s="1" t="s">
        <v>1143</v>
      </c>
      <c r="B417" s="1" t="s">
        <v>1290</v>
      </c>
      <c r="C417" s="2">
        <v>45584.32</v>
      </c>
      <c r="D417" s="2">
        <v>-45584.32</v>
      </c>
      <c r="E417" s="1">
        <v>0</v>
      </c>
      <c r="F417" s="1">
        <v>0</v>
      </c>
    </row>
    <row r="418" spans="1:6" x14ac:dyDescent="0.25">
      <c r="A418" s="1" t="s">
        <v>1291</v>
      </c>
      <c r="B418" s="1" t="s">
        <v>1292</v>
      </c>
      <c r="C418" s="1">
        <v>0</v>
      </c>
      <c r="D418" s="2">
        <v>141000</v>
      </c>
      <c r="E418" s="2">
        <v>141000</v>
      </c>
      <c r="F418" s="2">
        <v>115780.88</v>
      </c>
    </row>
    <row r="419" spans="1:6" x14ac:dyDescent="0.25">
      <c r="A419" s="1" t="s">
        <v>1293</v>
      </c>
      <c r="B419" s="1" t="s">
        <v>1294</v>
      </c>
      <c r="C419" s="1">
        <v>0</v>
      </c>
      <c r="D419" s="2">
        <v>13100</v>
      </c>
      <c r="E419" s="99">
        <v>13100</v>
      </c>
      <c r="F419" s="99">
        <v>13075.03</v>
      </c>
    </row>
    <row r="420" spans="1:6" x14ac:dyDescent="0.25">
      <c r="A420" s="1" t="s">
        <v>1295</v>
      </c>
      <c r="B420" s="1" t="s">
        <v>1296</v>
      </c>
      <c r="C420" s="1">
        <v>0</v>
      </c>
      <c r="D420" s="2">
        <v>20000</v>
      </c>
      <c r="E420" s="99">
        <v>20000</v>
      </c>
      <c r="F420" s="99">
        <v>20000</v>
      </c>
    </row>
    <row r="421" spans="1:6" x14ac:dyDescent="0.25">
      <c r="A421" s="5" t="s">
        <v>22</v>
      </c>
      <c r="B421" s="5" t="s">
        <v>1297</v>
      </c>
      <c r="C421" s="1">
        <v>0</v>
      </c>
      <c r="D421" s="2">
        <v>29828</v>
      </c>
      <c r="E421" s="6">
        <v>29828</v>
      </c>
      <c r="F421" s="6">
        <v>29828</v>
      </c>
    </row>
    <row r="422" spans="1:6" x14ac:dyDescent="0.25">
      <c r="A422" s="1" t="s">
        <v>1298</v>
      </c>
      <c r="B422" s="1" t="s">
        <v>1299</v>
      </c>
      <c r="C422" s="1">
        <v>0</v>
      </c>
      <c r="D422" s="2">
        <v>20000</v>
      </c>
      <c r="E422" s="99">
        <v>20000</v>
      </c>
      <c r="F422" s="99">
        <v>20000</v>
      </c>
    </row>
    <row r="423" spans="1:6" x14ac:dyDescent="0.25">
      <c r="A423" s="1" t="s">
        <v>1300</v>
      </c>
      <c r="B423" s="1" t="s">
        <v>1301</v>
      </c>
      <c r="C423" s="1">
        <v>0</v>
      </c>
      <c r="D423" s="2">
        <v>3168</v>
      </c>
      <c r="E423" s="99">
        <v>3168</v>
      </c>
      <c r="F423" s="99">
        <v>3168</v>
      </c>
    </row>
    <row r="424" spans="1:6" x14ac:dyDescent="0.25">
      <c r="A424" s="1" t="s">
        <v>1302</v>
      </c>
      <c r="B424" s="1" t="s">
        <v>1303</v>
      </c>
      <c r="C424" s="1">
        <v>0</v>
      </c>
      <c r="D424" s="2">
        <v>3393.5</v>
      </c>
      <c r="E424" s="99">
        <v>3393.5</v>
      </c>
      <c r="F424" s="99">
        <v>3393.5</v>
      </c>
    </row>
    <row r="425" spans="1:6" x14ac:dyDescent="0.25">
      <c r="A425" s="1" t="s">
        <v>1304</v>
      </c>
      <c r="B425" s="1" t="s">
        <v>1305</v>
      </c>
      <c r="C425" s="1">
        <v>0</v>
      </c>
      <c r="D425" s="2">
        <v>3250.5</v>
      </c>
      <c r="E425" s="99">
        <v>3250.5</v>
      </c>
      <c r="F425" s="99">
        <v>3250.5</v>
      </c>
    </row>
    <row r="426" spans="1:6" x14ac:dyDescent="0.25">
      <c r="A426" s="1" t="s">
        <v>1306</v>
      </c>
      <c r="B426" s="1" t="s">
        <v>1307</v>
      </c>
      <c r="C426" s="1">
        <v>0</v>
      </c>
      <c r="D426" s="2">
        <v>4482.5</v>
      </c>
      <c r="E426" s="99">
        <v>4482.5</v>
      </c>
      <c r="F426" s="99">
        <v>4482.5</v>
      </c>
    </row>
    <row r="427" spans="1:6" x14ac:dyDescent="0.25">
      <c r="A427" s="1" t="s">
        <v>1308</v>
      </c>
      <c r="B427" s="1" t="s">
        <v>1309</v>
      </c>
      <c r="C427" s="1">
        <v>0</v>
      </c>
      <c r="D427" s="2">
        <v>1100</v>
      </c>
      <c r="E427" s="99">
        <v>1100</v>
      </c>
      <c r="F427" s="99">
        <v>1100</v>
      </c>
    </row>
    <row r="428" spans="1:6" x14ac:dyDescent="0.25">
      <c r="A428" s="1" t="s">
        <v>1310</v>
      </c>
      <c r="B428" s="1" t="s">
        <v>1311</v>
      </c>
      <c r="C428" s="1">
        <v>0</v>
      </c>
      <c r="D428" s="2">
        <v>3000</v>
      </c>
      <c r="E428" s="99">
        <v>3000</v>
      </c>
      <c r="F428" s="99">
        <v>3000</v>
      </c>
    </row>
    <row r="429" spans="1:6" x14ac:dyDescent="0.25">
      <c r="A429" s="1" t="s">
        <v>1312</v>
      </c>
      <c r="B429" s="1" t="s">
        <v>1313</v>
      </c>
      <c r="C429" s="1">
        <v>0</v>
      </c>
      <c r="D429" s="2">
        <v>3000</v>
      </c>
      <c r="E429" s="99">
        <v>3000</v>
      </c>
      <c r="F429" s="98">
        <v>0</v>
      </c>
    </row>
    <row r="430" spans="1:6" x14ac:dyDescent="0.25">
      <c r="A430" s="1"/>
      <c r="B430" s="1" t="s">
        <v>1153</v>
      </c>
      <c r="C430" s="2">
        <v>66792</v>
      </c>
      <c r="D430" s="2">
        <v>-35000</v>
      </c>
      <c r="E430" s="12">
        <v>31792</v>
      </c>
      <c r="F430" s="12">
        <v>31626</v>
      </c>
    </row>
    <row r="431" spans="1:6" x14ac:dyDescent="0.25">
      <c r="A431" s="1">
        <v>7802</v>
      </c>
      <c r="B431" s="1" t="s">
        <v>780</v>
      </c>
      <c r="C431" s="2">
        <v>66792</v>
      </c>
      <c r="D431" s="2">
        <v>-35000</v>
      </c>
      <c r="E431" s="2">
        <v>31792</v>
      </c>
      <c r="F431" s="2">
        <v>31626</v>
      </c>
    </row>
    <row r="432" spans="1:6" x14ac:dyDescent="0.25">
      <c r="A432" s="1" t="s">
        <v>1154</v>
      </c>
      <c r="B432" s="1" t="s">
        <v>1155</v>
      </c>
      <c r="C432" s="2">
        <v>25000</v>
      </c>
      <c r="D432" s="2">
        <v>-5000</v>
      </c>
      <c r="E432" s="99">
        <v>20000</v>
      </c>
      <c r="F432" s="99">
        <v>19835</v>
      </c>
    </row>
    <row r="433" spans="1:6" x14ac:dyDescent="0.25">
      <c r="A433" s="1" t="s">
        <v>1156</v>
      </c>
      <c r="B433" s="1" t="s">
        <v>1157</v>
      </c>
      <c r="C433" s="2">
        <v>30000</v>
      </c>
      <c r="D433" s="2">
        <v>-30000</v>
      </c>
      <c r="E433" s="1">
        <v>0</v>
      </c>
      <c r="F433" s="1">
        <v>0</v>
      </c>
    </row>
    <row r="434" spans="1:6" x14ac:dyDescent="0.25">
      <c r="A434" s="1" t="s">
        <v>1158</v>
      </c>
      <c r="B434" s="1" t="s">
        <v>1159</v>
      </c>
      <c r="C434" s="2">
        <v>10000</v>
      </c>
      <c r="D434" s="1">
        <v>0</v>
      </c>
      <c r="E434" s="99">
        <v>10000</v>
      </c>
      <c r="F434" s="99">
        <v>9999</v>
      </c>
    </row>
    <row r="435" spans="1:6" x14ac:dyDescent="0.25">
      <c r="A435" s="1" t="s">
        <v>1160</v>
      </c>
      <c r="B435" s="1" t="s">
        <v>1161</v>
      </c>
      <c r="C435" s="2">
        <v>1792</v>
      </c>
      <c r="D435" s="1">
        <v>0</v>
      </c>
      <c r="E435" s="99">
        <v>1792</v>
      </c>
      <c r="F435" s="99">
        <v>1792</v>
      </c>
    </row>
    <row r="436" spans="1:6" x14ac:dyDescent="0.25">
      <c r="A436" s="1"/>
      <c r="B436" s="1" t="s">
        <v>1314</v>
      </c>
      <c r="C436" s="1">
        <v>0</v>
      </c>
      <c r="D436" s="2">
        <v>81382.649999999994</v>
      </c>
      <c r="E436" s="2">
        <v>81382.649999999994</v>
      </c>
      <c r="F436" s="1">
        <v>0</v>
      </c>
    </row>
    <row r="437" spans="1:6" x14ac:dyDescent="0.25">
      <c r="A437" s="1"/>
      <c r="B437" s="1" t="s">
        <v>1315</v>
      </c>
      <c r="C437" s="1">
        <v>0</v>
      </c>
      <c r="D437" s="2">
        <v>81382.649999999994</v>
      </c>
      <c r="E437" s="2">
        <v>81382.649999999994</v>
      </c>
      <c r="F437" s="1">
        <v>0</v>
      </c>
    </row>
    <row r="438" spans="1:6" x14ac:dyDescent="0.25">
      <c r="A438" s="1">
        <v>7305</v>
      </c>
      <c r="B438" s="1" t="s">
        <v>128</v>
      </c>
      <c r="C438" s="1">
        <v>0</v>
      </c>
      <c r="D438" s="2">
        <v>18000</v>
      </c>
      <c r="E438" s="2">
        <v>18000</v>
      </c>
      <c r="F438" s="1">
        <v>0</v>
      </c>
    </row>
    <row r="439" spans="1:6" x14ac:dyDescent="0.25">
      <c r="A439" s="1" t="s">
        <v>1316</v>
      </c>
      <c r="B439" s="1" t="s">
        <v>123</v>
      </c>
      <c r="C439" s="1">
        <v>0</v>
      </c>
      <c r="D439" s="2">
        <v>18000</v>
      </c>
      <c r="E439" s="2">
        <v>18000</v>
      </c>
      <c r="F439" s="1">
        <v>0</v>
      </c>
    </row>
    <row r="440" spans="1:6" x14ac:dyDescent="0.25">
      <c r="A440" s="1">
        <v>7308</v>
      </c>
      <c r="B440" s="1" t="s">
        <v>134</v>
      </c>
      <c r="C440" s="1">
        <v>0</v>
      </c>
      <c r="D440" s="2">
        <v>6382.65</v>
      </c>
      <c r="E440" s="2">
        <v>6382.65</v>
      </c>
      <c r="F440" s="1">
        <v>0</v>
      </c>
    </row>
    <row r="441" spans="1:6" x14ac:dyDescent="0.25">
      <c r="A441" s="1" t="s">
        <v>1317</v>
      </c>
      <c r="B441" s="1" t="s">
        <v>142</v>
      </c>
      <c r="C441" s="1">
        <v>0</v>
      </c>
      <c r="D441" s="2">
        <v>6382.65</v>
      </c>
      <c r="E441" s="2">
        <v>6382.65</v>
      </c>
      <c r="F441" s="1">
        <v>0</v>
      </c>
    </row>
    <row r="442" spans="1:6" x14ac:dyDescent="0.25">
      <c r="A442" s="1">
        <v>8401</v>
      </c>
      <c r="B442" s="1" t="s">
        <v>163</v>
      </c>
      <c r="C442" s="1">
        <v>0</v>
      </c>
      <c r="D442" s="2">
        <v>57000</v>
      </c>
      <c r="E442" s="2">
        <v>57000</v>
      </c>
      <c r="F442" s="1">
        <v>0</v>
      </c>
    </row>
    <row r="443" spans="1:6" x14ac:dyDescent="0.25">
      <c r="A443" s="1" t="s">
        <v>1166</v>
      </c>
      <c r="B443" s="1" t="s">
        <v>123</v>
      </c>
      <c r="C443" s="1">
        <v>0</v>
      </c>
      <c r="D443" s="2">
        <v>29400</v>
      </c>
      <c r="E443" s="2">
        <v>29400</v>
      </c>
      <c r="F443" s="1">
        <v>0</v>
      </c>
    </row>
    <row r="444" spans="1:6" x14ac:dyDescent="0.25">
      <c r="A444" s="1" t="s">
        <v>1167</v>
      </c>
      <c r="B444" s="1" t="s">
        <v>125</v>
      </c>
      <c r="C444" s="1">
        <v>0</v>
      </c>
      <c r="D444" s="2">
        <v>27600</v>
      </c>
      <c r="E444" s="2">
        <v>27600</v>
      </c>
      <c r="F444" s="1">
        <v>0</v>
      </c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 t="s">
        <v>485</v>
      </c>
      <c r="C446" s="2">
        <v>3027539.24</v>
      </c>
      <c r="D446" s="2">
        <v>-382441.52</v>
      </c>
      <c r="E446" s="2">
        <v>2645097.7200000002</v>
      </c>
      <c r="F446" s="2">
        <v>1932554.2</v>
      </c>
    </row>
    <row r="448" spans="1:6" x14ac:dyDescent="0.25">
      <c r="A448" t="s">
        <v>486</v>
      </c>
      <c r="B448" t="s">
        <v>487</v>
      </c>
    </row>
    <row r="449" spans="1:2" x14ac:dyDescent="0.25">
      <c r="A449" t="s">
        <v>1318</v>
      </c>
      <c r="B449" t="s">
        <v>489</v>
      </c>
    </row>
  </sheetData>
  <mergeCells count="3">
    <mergeCell ref="A1:E1"/>
    <mergeCell ref="A2:E2"/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opLeftCell="A109" workbookViewId="0">
      <selection activeCell="B118" sqref="B118"/>
    </sheetView>
  </sheetViews>
  <sheetFormatPr baseColWidth="10" defaultColWidth="9.140625" defaultRowHeight="15" x14ac:dyDescent="0.25"/>
  <cols>
    <col min="1" max="1" width="45.42578125" customWidth="1"/>
    <col min="2" max="2" width="53.140625" customWidth="1"/>
    <col min="3" max="3" width="12.42578125" hidden="1" customWidth="1"/>
    <col min="4" max="4" width="11.7109375" hidden="1" customWidth="1"/>
    <col min="5" max="5" width="12.28515625" customWidth="1"/>
    <col min="6" max="6" width="12.5703125" hidden="1" customWidth="1"/>
    <col min="7" max="7" width="12.42578125" hidden="1" customWidth="1"/>
    <col min="8" max="8" width="12.28515625" hidden="1" customWidth="1"/>
    <col min="9" max="9" width="13.28515625" customWidth="1"/>
    <col min="10" max="1025" width="9.140625" customWidth="1"/>
  </cols>
  <sheetData>
    <row r="1" spans="1:9" x14ac:dyDescent="0.25">
      <c r="A1" s="100" t="s">
        <v>32</v>
      </c>
      <c r="B1" s="100"/>
      <c r="C1" s="100"/>
      <c r="D1" s="100"/>
      <c r="E1" s="100"/>
      <c r="F1" s="100"/>
      <c r="G1" s="100"/>
      <c r="H1" s="100"/>
      <c r="I1" s="100"/>
    </row>
    <row r="2" spans="1:9" x14ac:dyDescent="0.25">
      <c r="A2" s="100" t="s">
        <v>1319</v>
      </c>
      <c r="B2" s="100"/>
      <c r="C2" s="100"/>
      <c r="D2" s="100"/>
      <c r="E2" s="100"/>
      <c r="F2" s="100"/>
      <c r="G2" s="100"/>
      <c r="H2" s="100"/>
      <c r="I2" s="100"/>
    </row>
    <row r="3" spans="1:9" x14ac:dyDescent="0.25">
      <c r="A3" s="100" t="s">
        <v>1320</v>
      </c>
      <c r="B3" s="100"/>
      <c r="C3" s="100"/>
      <c r="D3" s="100"/>
      <c r="E3" s="100"/>
      <c r="F3" s="100"/>
      <c r="G3" s="100"/>
      <c r="H3" s="100"/>
      <c r="I3" s="100"/>
    </row>
    <row r="4" spans="1:9" ht="30" x14ac:dyDescent="0.25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1321</v>
      </c>
      <c r="G4" s="3" t="s">
        <v>1322</v>
      </c>
      <c r="H4" s="3" t="s">
        <v>1323</v>
      </c>
      <c r="I4" s="3" t="s">
        <v>39</v>
      </c>
    </row>
    <row r="5" spans="1:9" x14ac:dyDescent="0.25">
      <c r="A5" s="1"/>
      <c r="B5" s="4" t="s">
        <v>734</v>
      </c>
      <c r="C5" s="2">
        <v>1752692.8</v>
      </c>
      <c r="D5" s="2">
        <v>252778.31</v>
      </c>
      <c r="E5" s="2">
        <v>2005471.11</v>
      </c>
      <c r="F5" s="2">
        <v>1744408.79</v>
      </c>
      <c r="G5" s="2">
        <v>1744408.79</v>
      </c>
      <c r="H5" s="2">
        <v>261062.32</v>
      </c>
      <c r="I5" s="2">
        <v>1731404.29</v>
      </c>
    </row>
    <row r="6" spans="1:9" x14ac:dyDescent="0.25">
      <c r="A6" s="1"/>
      <c r="B6" s="1" t="s">
        <v>735</v>
      </c>
      <c r="C6" s="2">
        <v>746004.35</v>
      </c>
      <c r="D6" s="2">
        <v>74766.31</v>
      </c>
      <c r="E6" s="2">
        <v>820770.66</v>
      </c>
      <c r="F6" s="2">
        <v>585968.5</v>
      </c>
      <c r="G6" s="2">
        <v>585968.5</v>
      </c>
      <c r="H6" s="2">
        <v>234802.16</v>
      </c>
      <c r="I6" s="2">
        <v>572964</v>
      </c>
    </row>
    <row r="7" spans="1:9" x14ac:dyDescent="0.25">
      <c r="A7" s="1"/>
      <c r="B7" s="1" t="s">
        <v>42</v>
      </c>
      <c r="C7" s="2">
        <v>302004.34999999998</v>
      </c>
      <c r="D7" s="2">
        <v>73887.740000000005</v>
      </c>
      <c r="E7" s="2">
        <v>375892.09</v>
      </c>
      <c r="F7" s="2">
        <v>325276.07</v>
      </c>
      <c r="G7" s="2">
        <v>325276.07</v>
      </c>
      <c r="H7" s="2">
        <v>50616.02</v>
      </c>
      <c r="I7" s="2">
        <v>325276.07</v>
      </c>
    </row>
    <row r="8" spans="1:9" x14ac:dyDescent="0.25">
      <c r="A8" s="1"/>
      <c r="B8" s="1" t="s">
        <v>59</v>
      </c>
      <c r="C8" s="2">
        <v>295844.59000000003</v>
      </c>
      <c r="D8" s="2">
        <v>73887.740000000005</v>
      </c>
      <c r="E8" s="2">
        <v>369732.33</v>
      </c>
      <c r="F8" s="2">
        <v>319460.3</v>
      </c>
      <c r="G8" s="2">
        <v>319460.3</v>
      </c>
      <c r="H8" s="2">
        <v>50272.03</v>
      </c>
      <c r="I8" s="2">
        <v>319460.3</v>
      </c>
    </row>
    <row r="9" spans="1:9" x14ac:dyDescent="0.25">
      <c r="A9" s="1">
        <v>7101</v>
      </c>
      <c r="B9" s="1" t="s">
        <v>60</v>
      </c>
      <c r="C9" s="2">
        <v>172791.72</v>
      </c>
      <c r="D9" s="1">
        <v>0</v>
      </c>
      <c r="E9" s="2">
        <v>172791.72</v>
      </c>
      <c r="F9" s="2">
        <v>151356.10999999999</v>
      </c>
      <c r="G9" s="2">
        <v>151356.10999999999</v>
      </c>
      <c r="H9" s="2">
        <v>21435.61</v>
      </c>
      <c r="I9" s="2">
        <v>151356.10999999999</v>
      </c>
    </row>
    <row r="10" spans="1:9" x14ac:dyDescent="0.25">
      <c r="A10" s="1" t="s">
        <v>736</v>
      </c>
      <c r="B10" s="1" t="s">
        <v>62</v>
      </c>
      <c r="C10" s="2">
        <v>172791.72</v>
      </c>
      <c r="D10" s="2">
        <v>0</v>
      </c>
      <c r="E10" s="2">
        <v>172791.72</v>
      </c>
      <c r="F10" s="2">
        <v>151356.10999999999</v>
      </c>
      <c r="G10" s="2">
        <v>151356.10999999999</v>
      </c>
      <c r="H10" s="2">
        <v>21435.61</v>
      </c>
      <c r="I10" s="2">
        <v>151356.10999999999</v>
      </c>
    </row>
    <row r="11" spans="1:9" x14ac:dyDescent="0.25">
      <c r="A11" s="1">
        <v>7102</v>
      </c>
      <c r="B11" s="1" t="s">
        <v>65</v>
      </c>
      <c r="C11" s="2">
        <v>19523.32</v>
      </c>
      <c r="D11" s="2">
        <v>16948.3</v>
      </c>
      <c r="E11" s="2">
        <v>36471.620000000003</v>
      </c>
      <c r="F11" s="2">
        <v>33345.11</v>
      </c>
      <c r="G11" s="2">
        <v>33345.11</v>
      </c>
      <c r="H11" s="2">
        <v>3126.51</v>
      </c>
      <c r="I11" s="2">
        <v>33345.11</v>
      </c>
    </row>
    <row r="12" spans="1:9" x14ac:dyDescent="0.25">
      <c r="A12" s="1" t="s">
        <v>737</v>
      </c>
      <c r="B12" s="1" t="s">
        <v>67</v>
      </c>
      <c r="C12" s="2">
        <v>14399.31</v>
      </c>
      <c r="D12" s="2">
        <v>0</v>
      </c>
      <c r="E12" s="2">
        <v>14399.31</v>
      </c>
      <c r="F12" s="2">
        <v>12808.35</v>
      </c>
      <c r="G12" s="2">
        <v>12808.35</v>
      </c>
      <c r="H12" s="2">
        <v>1590.96</v>
      </c>
      <c r="I12" s="2">
        <v>12808.35</v>
      </c>
    </row>
    <row r="13" spans="1:9" x14ac:dyDescent="0.25">
      <c r="A13" s="1" t="s">
        <v>738</v>
      </c>
      <c r="B13" s="1" t="s">
        <v>71</v>
      </c>
      <c r="C13" s="1">
        <v>0</v>
      </c>
      <c r="D13" s="2">
        <v>10948.3</v>
      </c>
      <c r="E13" s="2">
        <v>10948.3</v>
      </c>
      <c r="F13" s="2">
        <v>10516.98</v>
      </c>
      <c r="G13" s="2">
        <v>10516.98</v>
      </c>
      <c r="H13" s="1">
        <v>431.32</v>
      </c>
      <c r="I13" s="2">
        <v>10516.98</v>
      </c>
    </row>
    <row r="14" spans="1:9" x14ac:dyDescent="0.25">
      <c r="A14" s="1" t="s">
        <v>739</v>
      </c>
      <c r="B14" s="1" t="s">
        <v>73</v>
      </c>
      <c r="C14" s="2">
        <v>5124.01</v>
      </c>
      <c r="D14" s="2">
        <v>2625</v>
      </c>
      <c r="E14" s="2">
        <v>7749.01</v>
      </c>
      <c r="F14" s="2">
        <v>6644.78</v>
      </c>
      <c r="G14" s="2">
        <v>6644.78</v>
      </c>
      <c r="H14" s="2">
        <v>1104.23</v>
      </c>
      <c r="I14" s="2">
        <v>6644.78</v>
      </c>
    </row>
    <row r="15" spans="1:9" x14ac:dyDescent="0.25">
      <c r="A15" s="1" t="s">
        <v>740</v>
      </c>
      <c r="B15" s="1" t="s">
        <v>77</v>
      </c>
      <c r="C15" s="1">
        <v>0</v>
      </c>
      <c r="D15" s="2">
        <v>3375</v>
      </c>
      <c r="E15" s="2">
        <v>3375</v>
      </c>
      <c r="F15" s="2">
        <v>3375</v>
      </c>
      <c r="G15" s="2">
        <v>3375</v>
      </c>
      <c r="H15" s="1">
        <v>0</v>
      </c>
      <c r="I15" s="2">
        <v>3375</v>
      </c>
    </row>
    <row r="16" spans="1:9" x14ac:dyDescent="0.25">
      <c r="A16" s="1">
        <v>7105</v>
      </c>
      <c r="B16" s="1" t="s">
        <v>80</v>
      </c>
      <c r="C16" s="1">
        <v>0</v>
      </c>
      <c r="D16" s="2">
        <v>94103.7</v>
      </c>
      <c r="E16" s="2">
        <v>94103.7</v>
      </c>
      <c r="F16" s="2">
        <v>90168.55</v>
      </c>
      <c r="G16" s="2">
        <v>90168.55</v>
      </c>
      <c r="H16" s="2">
        <v>3935.15</v>
      </c>
      <c r="I16" s="2">
        <v>90168.55</v>
      </c>
    </row>
    <row r="17" spans="1:9" x14ac:dyDescent="0.25">
      <c r="A17" s="1" t="s">
        <v>741</v>
      </c>
      <c r="B17" s="1" t="s">
        <v>742</v>
      </c>
      <c r="C17" s="2">
        <v>0</v>
      </c>
      <c r="D17" s="2">
        <v>92603.7</v>
      </c>
      <c r="E17" s="2">
        <v>92603.7</v>
      </c>
      <c r="F17" s="2">
        <v>90168.55</v>
      </c>
      <c r="G17" s="2">
        <v>90168.55</v>
      </c>
      <c r="H17" s="2">
        <v>2435.15</v>
      </c>
      <c r="I17" s="2">
        <v>90168.55</v>
      </c>
    </row>
    <row r="18" spans="1:9" x14ac:dyDescent="0.25">
      <c r="A18" s="1" t="s">
        <v>1324</v>
      </c>
      <c r="B18" s="1" t="s">
        <v>86</v>
      </c>
      <c r="C18" s="1">
        <v>0</v>
      </c>
      <c r="D18" s="2">
        <v>1500</v>
      </c>
      <c r="E18" s="2">
        <v>1500</v>
      </c>
      <c r="F18" s="1">
        <v>0</v>
      </c>
      <c r="G18" s="1">
        <v>0</v>
      </c>
      <c r="H18" s="2">
        <v>1500</v>
      </c>
      <c r="I18" s="1">
        <v>0</v>
      </c>
    </row>
    <row r="19" spans="1:9" x14ac:dyDescent="0.25">
      <c r="A19" s="1">
        <v>7106</v>
      </c>
      <c r="B19" s="1" t="s">
        <v>87</v>
      </c>
      <c r="C19" s="2">
        <v>34529.550000000003</v>
      </c>
      <c r="D19" s="2">
        <v>20950.34</v>
      </c>
      <c r="E19" s="2">
        <v>55479.89</v>
      </c>
      <c r="F19" s="2">
        <v>44515.48</v>
      </c>
      <c r="G19" s="2">
        <v>44515.48</v>
      </c>
      <c r="H19" s="2">
        <v>10964.41</v>
      </c>
      <c r="I19" s="2">
        <v>44515.48</v>
      </c>
    </row>
    <row r="20" spans="1:9" x14ac:dyDescent="0.25">
      <c r="A20" s="1" t="s">
        <v>743</v>
      </c>
      <c r="B20" s="1" t="s">
        <v>89</v>
      </c>
      <c r="C20" s="2">
        <v>20130.240000000002</v>
      </c>
      <c r="D20" s="1">
        <v>0</v>
      </c>
      <c r="E20" s="2">
        <v>20130.240000000002</v>
      </c>
      <c r="F20" s="2">
        <v>17633</v>
      </c>
      <c r="G20" s="2">
        <v>17633</v>
      </c>
      <c r="H20" s="2">
        <v>2497.2399999999998</v>
      </c>
      <c r="I20" s="2">
        <v>17633</v>
      </c>
    </row>
    <row r="21" spans="1:9" x14ac:dyDescent="0.25">
      <c r="A21" s="1" t="s">
        <v>744</v>
      </c>
      <c r="B21" s="1" t="s">
        <v>93</v>
      </c>
      <c r="C21" s="1">
        <v>0</v>
      </c>
      <c r="D21" s="2">
        <v>15305.83</v>
      </c>
      <c r="E21" s="2">
        <v>15305.83</v>
      </c>
      <c r="F21" s="2">
        <v>10504.61</v>
      </c>
      <c r="G21" s="2">
        <v>10504.61</v>
      </c>
      <c r="H21" s="2">
        <v>4801.22</v>
      </c>
      <c r="I21" s="2">
        <v>10504.61</v>
      </c>
    </row>
    <row r="22" spans="1:9" x14ac:dyDescent="0.25">
      <c r="A22" s="1" t="s">
        <v>745</v>
      </c>
      <c r="B22" s="1" t="s">
        <v>95</v>
      </c>
      <c r="C22" s="2">
        <v>14399.31</v>
      </c>
      <c r="D22" s="1">
        <v>0</v>
      </c>
      <c r="E22" s="2">
        <v>14399.31</v>
      </c>
      <c r="F22" s="2">
        <v>12167.8</v>
      </c>
      <c r="G22" s="2">
        <v>12167.8</v>
      </c>
      <c r="H22" s="2">
        <v>2231.5100000000002</v>
      </c>
      <c r="I22" s="2">
        <v>12167.8</v>
      </c>
    </row>
    <row r="23" spans="1:9" x14ac:dyDescent="0.25">
      <c r="A23" s="1" t="s">
        <v>746</v>
      </c>
      <c r="B23" s="1" t="s">
        <v>99</v>
      </c>
      <c r="C23" s="1">
        <v>0</v>
      </c>
      <c r="D23" s="2">
        <v>5644.51</v>
      </c>
      <c r="E23" s="2">
        <v>5644.51</v>
      </c>
      <c r="F23" s="2">
        <v>4210.07</v>
      </c>
      <c r="G23" s="2">
        <v>4210.07</v>
      </c>
      <c r="H23" s="2">
        <v>1434.44</v>
      </c>
      <c r="I23" s="2">
        <v>4210.07</v>
      </c>
    </row>
    <row r="24" spans="1:9" x14ac:dyDescent="0.25">
      <c r="A24" s="1">
        <v>7107</v>
      </c>
      <c r="B24" s="1" t="s">
        <v>102</v>
      </c>
      <c r="C24" s="1">
        <v>0</v>
      </c>
      <c r="D24" s="2">
        <v>10216.32</v>
      </c>
      <c r="E24" s="2">
        <v>10216.32</v>
      </c>
      <c r="F24" s="1">
        <v>75.05</v>
      </c>
      <c r="G24" s="1">
        <v>75.05</v>
      </c>
      <c r="H24" s="2">
        <v>10141.27</v>
      </c>
      <c r="I24" s="1">
        <v>75.05</v>
      </c>
    </row>
    <row r="25" spans="1:9" x14ac:dyDescent="0.25">
      <c r="A25" s="1" t="s">
        <v>747</v>
      </c>
      <c r="B25" s="1" t="s">
        <v>748</v>
      </c>
      <c r="C25" s="1">
        <v>0</v>
      </c>
      <c r="D25" s="2">
        <v>10216.32</v>
      </c>
      <c r="E25" s="2">
        <v>10216.32</v>
      </c>
      <c r="F25" s="1">
        <v>75.05</v>
      </c>
      <c r="G25" s="1">
        <v>75.05</v>
      </c>
      <c r="H25" s="2">
        <v>10141.27</v>
      </c>
      <c r="I25" s="1">
        <v>75.05</v>
      </c>
    </row>
    <row r="26" spans="1:9" x14ac:dyDescent="0.25">
      <c r="A26" s="1">
        <v>7199</v>
      </c>
      <c r="B26" s="1" t="s">
        <v>107</v>
      </c>
      <c r="C26" s="2">
        <v>69000</v>
      </c>
      <c r="D26" s="2">
        <v>-68330.92</v>
      </c>
      <c r="E26" s="1">
        <v>669.08</v>
      </c>
      <c r="F26" s="1">
        <v>0</v>
      </c>
      <c r="G26" s="1">
        <v>0</v>
      </c>
      <c r="H26" s="1">
        <v>669.08</v>
      </c>
      <c r="I26" s="1">
        <v>0</v>
      </c>
    </row>
    <row r="27" spans="1:9" x14ac:dyDescent="0.25">
      <c r="A27" s="1" t="s">
        <v>749</v>
      </c>
      <c r="B27" s="1" t="s">
        <v>109</v>
      </c>
      <c r="C27" s="2">
        <v>69000</v>
      </c>
      <c r="D27" s="2">
        <v>-68330.92</v>
      </c>
      <c r="E27" s="1">
        <v>669.08</v>
      </c>
      <c r="F27" s="1">
        <v>0</v>
      </c>
      <c r="G27" s="1">
        <v>0</v>
      </c>
      <c r="H27" s="1">
        <v>669.08</v>
      </c>
      <c r="I27" s="1">
        <v>0</v>
      </c>
    </row>
    <row r="28" spans="1:9" x14ac:dyDescent="0.25">
      <c r="A28" s="1"/>
      <c r="B28" s="1" t="s">
        <v>110</v>
      </c>
      <c r="C28" s="2">
        <v>6159.76</v>
      </c>
      <c r="D28" s="1">
        <v>0</v>
      </c>
      <c r="E28" s="2">
        <v>6159.76</v>
      </c>
      <c r="F28" s="2">
        <v>5815.77</v>
      </c>
      <c r="G28" s="2">
        <v>5815.77</v>
      </c>
      <c r="H28" s="1">
        <v>343.99</v>
      </c>
      <c r="I28" s="2">
        <v>5815.77</v>
      </c>
    </row>
    <row r="29" spans="1:9" x14ac:dyDescent="0.25">
      <c r="A29" s="1">
        <v>7306</v>
      </c>
      <c r="B29" s="1" t="s">
        <v>131</v>
      </c>
      <c r="C29" s="2">
        <v>6159.76</v>
      </c>
      <c r="D29" s="1">
        <v>0</v>
      </c>
      <c r="E29" s="2">
        <v>6159.76</v>
      </c>
      <c r="F29" s="2">
        <v>5815.77</v>
      </c>
      <c r="G29" s="2">
        <v>5815.77</v>
      </c>
      <c r="H29" s="1">
        <v>343.99</v>
      </c>
      <c r="I29" s="2">
        <v>5815.77</v>
      </c>
    </row>
    <row r="30" spans="1:9" x14ac:dyDescent="0.25">
      <c r="A30" s="1" t="s">
        <v>750</v>
      </c>
      <c r="B30" s="1" t="s">
        <v>133</v>
      </c>
      <c r="C30" s="2">
        <v>6159.76</v>
      </c>
      <c r="D30" s="1">
        <v>0</v>
      </c>
      <c r="E30" s="2">
        <v>6159.76</v>
      </c>
      <c r="F30" s="2">
        <v>5815.77</v>
      </c>
      <c r="G30" s="2">
        <v>5815.77</v>
      </c>
      <c r="H30" s="1">
        <v>343.99</v>
      </c>
      <c r="I30" s="2">
        <v>5815.77</v>
      </c>
    </row>
    <row r="31" spans="1:9" x14ac:dyDescent="0.25">
      <c r="A31" s="1"/>
      <c r="B31" s="1" t="s">
        <v>751</v>
      </c>
      <c r="C31" s="2">
        <v>125000</v>
      </c>
      <c r="D31" s="2">
        <v>48286.5</v>
      </c>
      <c r="E31" s="2">
        <v>173286.5</v>
      </c>
      <c r="F31" s="2">
        <v>132349.9</v>
      </c>
      <c r="G31" s="2">
        <v>132349.9</v>
      </c>
      <c r="H31" s="2">
        <v>40936.6</v>
      </c>
      <c r="I31" s="2">
        <v>119345.4</v>
      </c>
    </row>
    <row r="32" spans="1:9" x14ac:dyDescent="0.25">
      <c r="A32" s="1"/>
      <c r="B32" s="1" t="s">
        <v>752</v>
      </c>
      <c r="C32" s="2">
        <v>102000</v>
      </c>
      <c r="D32" s="2">
        <v>6126.13</v>
      </c>
      <c r="E32" s="2">
        <v>108126.13</v>
      </c>
      <c r="F32" s="2">
        <v>94213.48</v>
      </c>
      <c r="G32" s="2">
        <v>94213.48</v>
      </c>
      <c r="H32" s="2">
        <v>13912.65</v>
      </c>
      <c r="I32" s="2">
        <v>91626.05</v>
      </c>
    </row>
    <row r="33" spans="1:9" x14ac:dyDescent="0.25">
      <c r="A33" s="1">
        <v>7301</v>
      </c>
      <c r="B33" s="1" t="s">
        <v>569</v>
      </c>
      <c r="C33" s="1">
        <v>0</v>
      </c>
      <c r="D33" s="1">
        <v>200</v>
      </c>
      <c r="E33" s="1">
        <v>200</v>
      </c>
      <c r="F33" s="1">
        <v>0</v>
      </c>
      <c r="G33" s="1">
        <v>0</v>
      </c>
      <c r="H33" s="1">
        <v>200</v>
      </c>
      <c r="I33" s="1">
        <v>0</v>
      </c>
    </row>
    <row r="34" spans="1:9" x14ac:dyDescent="0.25">
      <c r="A34" s="1" t="s">
        <v>1325</v>
      </c>
      <c r="B34" s="1" t="s">
        <v>575</v>
      </c>
      <c r="C34" s="1">
        <v>0</v>
      </c>
      <c r="D34" s="1">
        <v>200</v>
      </c>
      <c r="E34" s="1">
        <v>200</v>
      </c>
      <c r="F34" s="1">
        <v>0</v>
      </c>
      <c r="G34" s="1">
        <v>0</v>
      </c>
      <c r="H34" s="1">
        <v>200</v>
      </c>
      <c r="I34" s="1">
        <v>0</v>
      </c>
    </row>
    <row r="35" spans="1:9" x14ac:dyDescent="0.25">
      <c r="A35" s="1">
        <v>7302</v>
      </c>
      <c r="B35" s="1" t="s">
        <v>111</v>
      </c>
      <c r="C35" s="2">
        <v>30000</v>
      </c>
      <c r="D35" s="2">
        <v>-11238.4</v>
      </c>
      <c r="E35" s="2">
        <v>18761.599999999999</v>
      </c>
      <c r="F35" s="2">
        <v>18575.63</v>
      </c>
      <c r="G35" s="2">
        <v>18575.63</v>
      </c>
      <c r="H35" s="1">
        <v>185.97</v>
      </c>
      <c r="I35" s="2">
        <v>15988.2</v>
      </c>
    </row>
    <row r="36" spans="1:9" x14ac:dyDescent="0.25">
      <c r="A36" s="1" t="s">
        <v>753</v>
      </c>
      <c r="B36" s="1" t="s">
        <v>115</v>
      </c>
      <c r="C36" s="2">
        <v>13000</v>
      </c>
      <c r="D36" s="2">
        <v>-12665.4</v>
      </c>
      <c r="E36" s="1">
        <v>334.6</v>
      </c>
      <c r="F36" s="1">
        <v>223.13</v>
      </c>
      <c r="G36" s="1">
        <v>223.13</v>
      </c>
      <c r="H36" s="1">
        <v>111.47</v>
      </c>
      <c r="I36" s="1">
        <v>223.13</v>
      </c>
    </row>
    <row r="37" spans="1:9" x14ac:dyDescent="0.25">
      <c r="A37" s="1" t="s">
        <v>754</v>
      </c>
      <c r="B37" s="1" t="s">
        <v>755</v>
      </c>
      <c r="C37" s="2">
        <v>14000</v>
      </c>
      <c r="D37" s="1">
        <v>0</v>
      </c>
      <c r="E37" s="2">
        <v>14000</v>
      </c>
      <c r="F37" s="2">
        <v>13925.7</v>
      </c>
      <c r="G37" s="2">
        <v>13925.7</v>
      </c>
      <c r="H37" s="1">
        <v>74.3</v>
      </c>
      <c r="I37" s="2">
        <v>11338.27</v>
      </c>
    </row>
    <row r="38" spans="1:9" x14ac:dyDescent="0.25">
      <c r="A38" s="1" t="s">
        <v>756</v>
      </c>
      <c r="B38" s="1" t="s">
        <v>757</v>
      </c>
      <c r="C38" s="2">
        <v>3000</v>
      </c>
      <c r="D38" s="2">
        <v>1427</v>
      </c>
      <c r="E38" s="2">
        <v>4427</v>
      </c>
      <c r="F38" s="2">
        <v>4426.8</v>
      </c>
      <c r="G38" s="2">
        <v>4426.8</v>
      </c>
      <c r="H38" s="1">
        <v>0.2</v>
      </c>
      <c r="I38" s="2">
        <v>4426.8</v>
      </c>
    </row>
    <row r="39" spans="1:9" x14ac:dyDescent="0.25">
      <c r="A39" s="1">
        <v>7304</v>
      </c>
      <c r="B39" s="1" t="s">
        <v>121</v>
      </c>
      <c r="C39" s="1">
        <v>0</v>
      </c>
      <c r="D39" s="2">
        <v>8006.55</v>
      </c>
      <c r="E39" s="2">
        <v>8006.55</v>
      </c>
      <c r="F39" s="1">
        <v>0</v>
      </c>
      <c r="G39" s="1">
        <v>0</v>
      </c>
      <c r="H39" s="2">
        <v>8006.55</v>
      </c>
      <c r="I39" s="1">
        <v>0</v>
      </c>
    </row>
    <row r="40" spans="1:9" x14ac:dyDescent="0.25">
      <c r="A40" s="1" t="s">
        <v>1326</v>
      </c>
      <c r="B40" s="1" t="s">
        <v>352</v>
      </c>
      <c r="C40" s="1">
        <v>0</v>
      </c>
      <c r="D40" s="2">
        <v>8006.55</v>
      </c>
      <c r="E40" s="2">
        <v>8006.55</v>
      </c>
      <c r="F40" s="1">
        <v>0</v>
      </c>
      <c r="G40" s="1">
        <v>0</v>
      </c>
      <c r="H40" s="2">
        <v>8006.55</v>
      </c>
      <c r="I40" s="1">
        <v>0</v>
      </c>
    </row>
    <row r="41" spans="1:9" x14ac:dyDescent="0.25">
      <c r="A41" s="1">
        <v>7305</v>
      </c>
      <c r="B41" s="1" t="s">
        <v>128</v>
      </c>
      <c r="C41" s="2">
        <v>24000</v>
      </c>
      <c r="D41" s="2">
        <v>-23350</v>
      </c>
      <c r="E41" s="1">
        <v>650</v>
      </c>
      <c r="F41" s="1">
        <v>0</v>
      </c>
      <c r="G41" s="1">
        <v>0</v>
      </c>
      <c r="H41" s="1">
        <v>650</v>
      </c>
      <c r="I41" s="1">
        <v>0</v>
      </c>
    </row>
    <row r="42" spans="1:9" x14ac:dyDescent="0.25">
      <c r="A42" s="1" t="s">
        <v>758</v>
      </c>
      <c r="B42" s="1" t="s">
        <v>651</v>
      </c>
      <c r="C42" s="2">
        <v>24000</v>
      </c>
      <c r="D42" s="2">
        <v>-24000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x14ac:dyDescent="0.25">
      <c r="A43" s="1" t="s">
        <v>1327</v>
      </c>
      <c r="B43" s="1" t="s">
        <v>125</v>
      </c>
      <c r="C43" s="1">
        <v>0</v>
      </c>
      <c r="D43" s="1">
        <v>650</v>
      </c>
      <c r="E43" s="1">
        <v>650</v>
      </c>
      <c r="F43" s="1">
        <v>0</v>
      </c>
      <c r="G43" s="1">
        <v>0</v>
      </c>
      <c r="H43" s="1">
        <v>650</v>
      </c>
      <c r="I43" s="1">
        <v>0</v>
      </c>
    </row>
    <row r="44" spans="1:9" x14ac:dyDescent="0.25">
      <c r="A44" s="1">
        <v>7307</v>
      </c>
      <c r="B44" s="1" t="s">
        <v>545</v>
      </c>
      <c r="C44" s="2">
        <v>1000</v>
      </c>
      <c r="D44" s="2">
        <v>-1000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25">
      <c r="A45" s="1" t="s">
        <v>759</v>
      </c>
      <c r="B45" s="1" t="s">
        <v>547</v>
      </c>
      <c r="C45" s="2">
        <v>1000</v>
      </c>
      <c r="D45" s="2">
        <v>-1000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5">
      <c r="A46" s="1">
        <v>7308</v>
      </c>
      <c r="B46" s="1" t="s">
        <v>134</v>
      </c>
      <c r="C46" s="2">
        <v>16000</v>
      </c>
      <c r="D46" s="2">
        <v>7313.54</v>
      </c>
      <c r="E46" s="2">
        <v>23313.54</v>
      </c>
      <c r="F46" s="2">
        <v>20439.88</v>
      </c>
      <c r="G46" s="2">
        <v>20439.88</v>
      </c>
      <c r="H46" s="2">
        <v>2873.66</v>
      </c>
      <c r="I46" s="2">
        <v>20439.88</v>
      </c>
    </row>
    <row r="47" spans="1:9" x14ac:dyDescent="0.25">
      <c r="A47" s="1" t="s">
        <v>1328</v>
      </c>
      <c r="B47" s="1" t="s">
        <v>617</v>
      </c>
      <c r="C47" s="1">
        <v>0</v>
      </c>
      <c r="D47" s="1">
        <v>300</v>
      </c>
      <c r="E47" s="1">
        <v>300</v>
      </c>
      <c r="F47" s="1">
        <v>0</v>
      </c>
      <c r="G47" s="1">
        <v>0</v>
      </c>
      <c r="H47" s="1">
        <v>300</v>
      </c>
      <c r="I47" s="1">
        <v>0</v>
      </c>
    </row>
    <row r="48" spans="1:9" x14ac:dyDescent="0.25">
      <c r="A48" s="1" t="s">
        <v>760</v>
      </c>
      <c r="B48" s="1" t="s">
        <v>619</v>
      </c>
      <c r="C48" s="2">
        <v>1000</v>
      </c>
      <c r="D48" s="1">
        <v>0</v>
      </c>
      <c r="E48" s="2">
        <v>1000</v>
      </c>
      <c r="F48" s="1">
        <v>2.35</v>
      </c>
      <c r="G48" s="1">
        <v>2.35</v>
      </c>
      <c r="H48" s="1">
        <v>997.65</v>
      </c>
      <c r="I48" s="1">
        <v>2.35</v>
      </c>
    </row>
    <row r="49" spans="1:9" x14ac:dyDescent="0.25">
      <c r="A49" s="1" t="s">
        <v>1329</v>
      </c>
      <c r="B49" s="1" t="s">
        <v>140</v>
      </c>
      <c r="C49" s="1">
        <v>0</v>
      </c>
      <c r="D49" s="1">
        <v>100</v>
      </c>
      <c r="E49" s="1">
        <v>100</v>
      </c>
      <c r="F49" s="1">
        <v>96.43</v>
      </c>
      <c r="G49" s="1">
        <v>96.43</v>
      </c>
      <c r="H49" s="1">
        <v>3.57</v>
      </c>
      <c r="I49" s="1">
        <v>96.43</v>
      </c>
    </row>
    <row r="50" spans="1:9" x14ac:dyDescent="0.25">
      <c r="A50" s="1" t="s">
        <v>761</v>
      </c>
      <c r="B50" s="1" t="s">
        <v>762</v>
      </c>
      <c r="C50" s="1">
        <v>0</v>
      </c>
      <c r="D50" s="2">
        <v>14660.4</v>
      </c>
      <c r="E50" s="2">
        <v>14660.4</v>
      </c>
      <c r="F50" s="2">
        <v>14403.2</v>
      </c>
      <c r="G50" s="2">
        <v>14403.2</v>
      </c>
      <c r="H50" s="1">
        <v>257.2</v>
      </c>
      <c r="I50" s="2">
        <v>14403.2</v>
      </c>
    </row>
    <row r="51" spans="1:9" x14ac:dyDescent="0.25">
      <c r="A51" s="1" t="s">
        <v>763</v>
      </c>
      <c r="B51" s="1" t="s">
        <v>142</v>
      </c>
      <c r="C51" s="2">
        <v>15000</v>
      </c>
      <c r="D51" s="2">
        <v>-7840.34</v>
      </c>
      <c r="E51" s="2">
        <v>7159.66</v>
      </c>
      <c r="F51" s="2">
        <v>5848.3</v>
      </c>
      <c r="G51" s="2">
        <v>5848.3</v>
      </c>
      <c r="H51" s="2">
        <v>1311.36</v>
      </c>
      <c r="I51" s="2">
        <v>5848.3</v>
      </c>
    </row>
    <row r="52" spans="1:9" x14ac:dyDescent="0.25">
      <c r="A52" s="1" t="s">
        <v>1330</v>
      </c>
      <c r="B52" s="1" t="s">
        <v>144</v>
      </c>
      <c r="C52" s="1">
        <v>0</v>
      </c>
      <c r="D52" s="1">
        <v>89.6</v>
      </c>
      <c r="E52" s="1">
        <v>89.6</v>
      </c>
      <c r="F52" s="1">
        <v>89.6</v>
      </c>
      <c r="G52" s="1">
        <v>89.6</v>
      </c>
      <c r="H52" s="1">
        <v>0</v>
      </c>
      <c r="I52" s="1">
        <v>89.6</v>
      </c>
    </row>
    <row r="53" spans="1:9" x14ac:dyDescent="0.25">
      <c r="A53" s="1" t="s">
        <v>1331</v>
      </c>
      <c r="B53" s="1" t="s">
        <v>801</v>
      </c>
      <c r="C53" s="1">
        <v>0</v>
      </c>
      <c r="D53" s="1">
        <v>3.88</v>
      </c>
      <c r="E53" s="1">
        <v>3.88</v>
      </c>
      <c r="F53" s="1">
        <v>0</v>
      </c>
      <c r="G53" s="1">
        <v>0</v>
      </c>
      <c r="H53" s="1">
        <v>3.88</v>
      </c>
      <c r="I53" s="1">
        <v>0</v>
      </c>
    </row>
    <row r="54" spans="1:9" x14ac:dyDescent="0.25">
      <c r="A54" s="1">
        <v>7314</v>
      </c>
      <c r="B54" s="1" t="s">
        <v>151</v>
      </c>
      <c r="C54" s="1">
        <v>0</v>
      </c>
      <c r="D54" s="2">
        <v>7146.4</v>
      </c>
      <c r="E54" s="2">
        <v>7146.4</v>
      </c>
      <c r="F54" s="2">
        <v>6871.55</v>
      </c>
      <c r="G54" s="2">
        <v>6871.55</v>
      </c>
      <c r="H54" s="1">
        <v>274.85000000000002</v>
      </c>
      <c r="I54" s="2">
        <v>6871.55</v>
      </c>
    </row>
    <row r="55" spans="1:9" x14ac:dyDescent="0.25">
      <c r="A55" s="1" t="s">
        <v>1332</v>
      </c>
      <c r="B55" s="1" t="s">
        <v>601</v>
      </c>
      <c r="C55" s="1">
        <v>0</v>
      </c>
      <c r="D55" s="1">
        <v>672</v>
      </c>
      <c r="E55" s="1">
        <v>672</v>
      </c>
      <c r="F55" s="1">
        <v>671.6</v>
      </c>
      <c r="G55" s="1">
        <v>671.6</v>
      </c>
      <c r="H55" s="1">
        <v>0.4</v>
      </c>
      <c r="I55" s="1">
        <v>671.6</v>
      </c>
    </row>
    <row r="56" spans="1:9" x14ac:dyDescent="0.25">
      <c r="A56" s="1" t="s">
        <v>1333</v>
      </c>
      <c r="B56" s="1" t="s">
        <v>559</v>
      </c>
      <c r="C56" s="1">
        <v>0</v>
      </c>
      <c r="D56" s="1">
        <v>274.39999999999998</v>
      </c>
      <c r="E56" s="1">
        <v>274.39999999999998</v>
      </c>
      <c r="F56" s="1">
        <v>0</v>
      </c>
      <c r="G56" s="1">
        <v>0</v>
      </c>
      <c r="H56" s="1">
        <v>274.39999999999998</v>
      </c>
      <c r="I56" s="1">
        <v>0</v>
      </c>
    </row>
    <row r="57" spans="1:9" x14ac:dyDescent="0.25">
      <c r="A57" s="1" t="s">
        <v>1334</v>
      </c>
      <c r="B57" s="1" t="s">
        <v>678</v>
      </c>
      <c r="C57" s="1">
        <v>0</v>
      </c>
      <c r="D57" s="2">
        <v>6200</v>
      </c>
      <c r="E57" s="2">
        <v>6200</v>
      </c>
      <c r="F57" s="2">
        <v>6199.95</v>
      </c>
      <c r="G57" s="2">
        <v>6199.95</v>
      </c>
      <c r="H57" s="1">
        <v>0.05</v>
      </c>
      <c r="I57" s="2">
        <v>6199.95</v>
      </c>
    </row>
    <row r="58" spans="1:9" x14ac:dyDescent="0.25">
      <c r="A58" s="1">
        <v>7501</v>
      </c>
      <c r="B58" s="1" t="s">
        <v>192</v>
      </c>
      <c r="C58" s="1">
        <v>0</v>
      </c>
      <c r="D58" s="2">
        <v>27898.04</v>
      </c>
      <c r="E58" s="2">
        <v>27898.04</v>
      </c>
      <c r="F58" s="2">
        <v>27824.38</v>
      </c>
      <c r="G58" s="2">
        <v>27824.38</v>
      </c>
      <c r="H58" s="1">
        <v>73.66</v>
      </c>
      <c r="I58" s="2">
        <v>27824.38</v>
      </c>
    </row>
    <row r="59" spans="1:9" x14ac:dyDescent="0.25">
      <c r="A59" s="1" t="s">
        <v>1335</v>
      </c>
      <c r="B59" s="1" t="s">
        <v>1336</v>
      </c>
      <c r="C59" s="1">
        <v>0</v>
      </c>
      <c r="D59" s="2">
        <v>27898.04</v>
      </c>
      <c r="E59" s="2">
        <v>27898.04</v>
      </c>
      <c r="F59" s="2">
        <v>27824.38</v>
      </c>
      <c r="G59" s="2">
        <v>27824.38</v>
      </c>
      <c r="H59" s="1">
        <v>73.66</v>
      </c>
      <c r="I59" s="2">
        <v>27824.38</v>
      </c>
    </row>
    <row r="60" spans="1:9" x14ac:dyDescent="0.25">
      <c r="A60" s="1">
        <v>8401</v>
      </c>
      <c r="B60" s="1" t="s">
        <v>163</v>
      </c>
      <c r="C60" s="1">
        <v>0</v>
      </c>
      <c r="D60" s="2">
        <v>1170.6400000000001</v>
      </c>
      <c r="E60" s="2">
        <v>1170.6400000000001</v>
      </c>
      <c r="F60" s="2">
        <v>1095.04</v>
      </c>
      <c r="G60" s="2">
        <v>1095.04</v>
      </c>
      <c r="H60" s="1">
        <v>75.599999999999994</v>
      </c>
      <c r="I60" s="2">
        <v>1095.04</v>
      </c>
    </row>
    <row r="61" spans="1:9" x14ac:dyDescent="0.25">
      <c r="A61" s="1" t="s">
        <v>766</v>
      </c>
      <c r="B61" s="1" t="s">
        <v>123</v>
      </c>
      <c r="C61" s="1">
        <v>0</v>
      </c>
      <c r="D61" s="1">
        <v>810</v>
      </c>
      <c r="E61" s="1">
        <v>810</v>
      </c>
      <c r="F61" s="1">
        <v>734.4</v>
      </c>
      <c r="G61" s="1">
        <v>734.4</v>
      </c>
      <c r="H61" s="1">
        <v>75.599999999999994</v>
      </c>
      <c r="I61" s="1">
        <v>734.4</v>
      </c>
    </row>
    <row r="62" spans="1:9" x14ac:dyDescent="0.25">
      <c r="A62" s="1" t="s">
        <v>1337</v>
      </c>
      <c r="B62" s="1" t="s">
        <v>140</v>
      </c>
      <c r="C62" s="1">
        <v>0</v>
      </c>
      <c r="D62" s="1">
        <v>360.64</v>
      </c>
      <c r="E62" s="1">
        <v>360.64</v>
      </c>
      <c r="F62" s="1">
        <v>360.64</v>
      </c>
      <c r="G62" s="1">
        <v>360.64</v>
      </c>
      <c r="H62" s="1">
        <v>0</v>
      </c>
      <c r="I62" s="1">
        <v>360.64</v>
      </c>
    </row>
    <row r="63" spans="1:9" x14ac:dyDescent="0.25">
      <c r="A63" s="1">
        <v>8402</v>
      </c>
      <c r="B63" s="1" t="s">
        <v>1338</v>
      </c>
      <c r="C63" s="2">
        <v>16000</v>
      </c>
      <c r="D63" s="2">
        <v>-10020.64</v>
      </c>
      <c r="E63" s="2">
        <v>5979.36</v>
      </c>
      <c r="F63" s="2">
        <v>5967</v>
      </c>
      <c r="G63" s="2">
        <v>5967</v>
      </c>
      <c r="H63" s="1">
        <v>12.36</v>
      </c>
      <c r="I63" s="2">
        <v>5967</v>
      </c>
    </row>
    <row r="64" spans="1:9" x14ac:dyDescent="0.25">
      <c r="A64" s="1" t="s">
        <v>768</v>
      </c>
      <c r="B64" s="1" t="s">
        <v>769</v>
      </c>
      <c r="C64" s="2">
        <v>16000</v>
      </c>
      <c r="D64" s="2">
        <v>-10020.64</v>
      </c>
      <c r="E64" s="2">
        <v>5979.36</v>
      </c>
      <c r="F64" s="2">
        <v>5967</v>
      </c>
      <c r="G64" s="2">
        <v>5967</v>
      </c>
      <c r="H64" s="1">
        <v>12.36</v>
      </c>
      <c r="I64" s="2">
        <v>5967</v>
      </c>
    </row>
    <row r="65" spans="1:9" x14ac:dyDescent="0.25">
      <c r="A65" s="1">
        <v>8404</v>
      </c>
      <c r="B65" s="1" t="s">
        <v>770</v>
      </c>
      <c r="C65" s="2">
        <v>15000</v>
      </c>
      <c r="D65" s="1">
        <v>0</v>
      </c>
      <c r="E65" s="2">
        <v>15000</v>
      </c>
      <c r="F65" s="2">
        <v>13440</v>
      </c>
      <c r="G65" s="2">
        <v>13440</v>
      </c>
      <c r="H65" s="2">
        <v>1560</v>
      </c>
      <c r="I65" s="2">
        <v>13440</v>
      </c>
    </row>
    <row r="66" spans="1:9" x14ac:dyDescent="0.25">
      <c r="A66" s="1" t="s">
        <v>771</v>
      </c>
      <c r="B66" s="1" t="s">
        <v>772</v>
      </c>
      <c r="C66" s="2">
        <v>15000</v>
      </c>
      <c r="D66" s="1">
        <v>0</v>
      </c>
      <c r="E66" s="2">
        <v>15000</v>
      </c>
      <c r="F66" s="2">
        <v>13440</v>
      </c>
      <c r="G66" s="2">
        <v>13440</v>
      </c>
      <c r="H66" s="2">
        <v>1560</v>
      </c>
      <c r="I66" s="2">
        <v>13440</v>
      </c>
    </row>
    <row r="67" spans="1:9" x14ac:dyDescent="0.25">
      <c r="A67" s="1"/>
      <c r="B67" s="1" t="s">
        <v>773</v>
      </c>
      <c r="C67" s="2">
        <v>23000</v>
      </c>
      <c r="D67" s="2">
        <v>42160.37</v>
      </c>
      <c r="E67" s="2">
        <v>65160.37</v>
      </c>
      <c r="F67" s="2">
        <v>38136.42</v>
      </c>
      <c r="G67" s="2">
        <v>38136.42</v>
      </c>
      <c r="H67" s="2">
        <v>27023.95</v>
      </c>
      <c r="I67" s="2">
        <v>27719.35</v>
      </c>
    </row>
    <row r="68" spans="1:9" x14ac:dyDescent="0.25">
      <c r="A68" s="1">
        <v>7302</v>
      </c>
      <c r="B68" s="1" t="s">
        <v>111</v>
      </c>
      <c r="C68" s="2">
        <v>8000</v>
      </c>
      <c r="D68" s="2">
        <v>-5813.2</v>
      </c>
      <c r="E68" s="2">
        <v>2186.8000000000002</v>
      </c>
      <c r="F68" s="1">
        <v>0</v>
      </c>
      <c r="G68" s="1">
        <v>0</v>
      </c>
      <c r="H68" s="2">
        <v>2186.8000000000002</v>
      </c>
      <c r="I68" s="1">
        <v>0</v>
      </c>
    </row>
    <row r="69" spans="1:9" x14ac:dyDescent="0.25">
      <c r="A69" s="1" t="s">
        <v>1339</v>
      </c>
      <c r="B69" s="1" t="s">
        <v>115</v>
      </c>
      <c r="C69" s="1">
        <v>0</v>
      </c>
      <c r="D69" s="2">
        <v>1744</v>
      </c>
      <c r="E69" s="2">
        <v>1744</v>
      </c>
      <c r="F69" s="1">
        <v>0</v>
      </c>
      <c r="G69" s="1">
        <v>0</v>
      </c>
      <c r="H69" s="2">
        <v>1744</v>
      </c>
      <c r="I69" s="1">
        <v>0</v>
      </c>
    </row>
    <row r="70" spans="1:9" x14ac:dyDescent="0.25">
      <c r="A70" s="1" t="s">
        <v>775</v>
      </c>
      <c r="B70" s="1" t="s">
        <v>757</v>
      </c>
      <c r="C70" s="2">
        <v>8000</v>
      </c>
      <c r="D70" s="2">
        <v>-7557.2</v>
      </c>
      <c r="E70" s="1">
        <v>442.8</v>
      </c>
      <c r="F70" s="1">
        <v>0</v>
      </c>
      <c r="G70" s="1">
        <v>0</v>
      </c>
      <c r="H70" s="1">
        <v>442.8</v>
      </c>
      <c r="I70" s="1">
        <v>0</v>
      </c>
    </row>
    <row r="71" spans="1:9" x14ac:dyDescent="0.25">
      <c r="A71" s="1">
        <v>7304</v>
      </c>
      <c r="B71" s="1" t="s">
        <v>121</v>
      </c>
      <c r="C71" s="1">
        <v>0</v>
      </c>
      <c r="D71" s="1">
        <v>436</v>
      </c>
      <c r="E71" s="1">
        <v>436</v>
      </c>
      <c r="F71" s="1">
        <v>336</v>
      </c>
      <c r="G71" s="1">
        <v>336</v>
      </c>
      <c r="H71" s="1">
        <v>100</v>
      </c>
      <c r="I71" s="1">
        <v>336</v>
      </c>
    </row>
    <row r="72" spans="1:9" x14ac:dyDescent="0.25">
      <c r="A72" s="1" t="s">
        <v>1340</v>
      </c>
      <c r="B72" s="1" t="s">
        <v>1006</v>
      </c>
      <c r="C72" s="1">
        <v>0</v>
      </c>
      <c r="D72" s="1">
        <v>436</v>
      </c>
      <c r="E72" s="1">
        <v>436</v>
      </c>
      <c r="F72" s="1">
        <v>336</v>
      </c>
      <c r="G72" s="1">
        <v>336</v>
      </c>
      <c r="H72" s="1">
        <v>100</v>
      </c>
      <c r="I72" s="1">
        <v>336</v>
      </c>
    </row>
    <row r="73" spans="1:9" x14ac:dyDescent="0.25">
      <c r="A73" s="1">
        <v>7305</v>
      </c>
      <c r="B73" s="1" t="s">
        <v>128</v>
      </c>
      <c r="C73" s="1">
        <v>0</v>
      </c>
      <c r="D73" s="1">
        <v>500</v>
      </c>
      <c r="E73" s="1">
        <v>500</v>
      </c>
      <c r="F73" s="1">
        <v>0</v>
      </c>
      <c r="G73" s="1">
        <v>0</v>
      </c>
      <c r="H73" s="1">
        <v>500</v>
      </c>
      <c r="I73" s="1">
        <v>0</v>
      </c>
    </row>
    <row r="74" spans="1:9" x14ac:dyDescent="0.25">
      <c r="A74" s="1" t="s">
        <v>1341</v>
      </c>
      <c r="B74" s="1" t="s">
        <v>123</v>
      </c>
      <c r="C74" s="1">
        <v>0</v>
      </c>
      <c r="D74" s="1">
        <v>500</v>
      </c>
      <c r="E74" s="1">
        <v>500</v>
      </c>
      <c r="F74" s="1">
        <v>0</v>
      </c>
      <c r="G74" s="1">
        <v>0</v>
      </c>
      <c r="H74" s="1">
        <v>500</v>
      </c>
      <c r="I74" s="1">
        <v>0</v>
      </c>
    </row>
    <row r="75" spans="1:9" x14ac:dyDescent="0.25">
      <c r="A75" s="1">
        <v>7308</v>
      </c>
      <c r="B75" s="1" t="s">
        <v>134</v>
      </c>
      <c r="C75" s="2">
        <v>15000</v>
      </c>
      <c r="D75" s="2">
        <v>-1909.74</v>
      </c>
      <c r="E75" s="2">
        <v>13090.26</v>
      </c>
      <c r="F75" s="2">
        <v>2204.0500000000002</v>
      </c>
      <c r="G75" s="2">
        <v>2204.0500000000002</v>
      </c>
      <c r="H75" s="2">
        <v>10886.21</v>
      </c>
      <c r="I75" s="2">
        <v>2204.0500000000002</v>
      </c>
    </row>
    <row r="76" spans="1:9" x14ac:dyDescent="0.25">
      <c r="A76" s="1" t="s">
        <v>776</v>
      </c>
      <c r="B76" s="1" t="s">
        <v>725</v>
      </c>
      <c r="C76" s="1">
        <v>0</v>
      </c>
      <c r="D76" s="2">
        <v>1680</v>
      </c>
      <c r="E76" s="2">
        <v>1680</v>
      </c>
      <c r="F76" s="1">
        <v>186.01</v>
      </c>
      <c r="G76" s="1">
        <v>186.01</v>
      </c>
      <c r="H76" s="2">
        <v>1493.99</v>
      </c>
      <c r="I76" s="1">
        <v>186.01</v>
      </c>
    </row>
    <row r="77" spans="1:9" x14ac:dyDescent="0.25">
      <c r="A77" s="1" t="s">
        <v>1342</v>
      </c>
      <c r="B77" s="1" t="s">
        <v>138</v>
      </c>
      <c r="C77" s="1">
        <v>0</v>
      </c>
      <c r="D77" s="2">
        <v>2149.1</v>
      </c>
      <c r="E77" s="2">
        <v>2149.1</v>
      </c>
      <c r="F77" s="1">
        <v>0</v>
      </c>
      <c r="G77" s="1">
        <v>0</v>
      </c>
      <c r="H77" s="2">
        <v>2149.1</v>
      </c>
      <c r="I77" s="1">
        <v>0</v>
      </c>
    </row>
    <row r="78" spans="1:9" x14ac:dyDescent="0.25">
      <c r="A78" s="1" t="s">
        <v>1343</v>
      </c>
      <c r="B78" s="1" t="s">
        <v>554</v>
      </c>
      <c r="C78" s="1">
        <v>0</v>
      </c>
      <c r="D78" s="1">
        <v>421.16</v>
      </c>
      <c r="E78" s="1">
        <v>421.16</v>
      </c>
      <c r="F78" s="1">
        <v>0</v>
      </c>
      <c r="G78" s="1">
        <v>0</v>
      </c>
      <c r="H78" s="1">
        <v>421.16</v>
      </c>
      <c r="I78" s="1">
        <v>0</v>
      </c>
    </row>
    <row r="79" spans="1:9" x14ac:dyDescent="0.25">
      <c r="A79" s="1" t="s">
        <v>778</v>
      </c>
      <c r="B79" s="1" t="s">
        <v>779</v>
      </c>
      <c r="C79" s="2">
        <v>15000</v>
      </c>
      <c r="D79" s="2">
        <v>-6160</v>
      </c>
      <c r="E79" s="2">
        <v>8840</v>
      </c>
      <c r="F79" s="2">
        <v>2018.04</v>
      </c>
      <c r="G79" s="2">
        <v>2018.04</v>
      </c>
      <c r="H79" s="2">
        <v>6821.96</v>
      </c>
      <c r="I79" s="2">
        <v>2018.04</v>
      </c>
    </row>
    <row r="80" spans="1:9" x14ac:dyDescent="0.25">
      <c r="A80" s="1">
        <v>7314</v>
      </c>
      <c r="B80" s="1" t="s">
        <v>151</v>
      </c>
      <c r="C80" s="1">
        <v>0</v>
      </c>
      <c r="D80" s="1">
        <v>23.31</v>
      </c>
      <c r="E80" s="1">
        <v>23.31</v>
      </c>
      <c r="F80" s="1">
        <v>0</v>
      </c>
      <c r="G80" s="1">
        <v>0</v>
      </c>
      <c r="H80" s="1">
        <v>23.31</v>
      </c>
      <c r="I80" s="1">
        <v>0</v>
      </c>
    </row>
    <row r="81" spans="1:9" x14ac:dyDescent="0.25">
      <c r="A81" s="1" t="s">
        <v>1344</v>
      </c>
      <c r="B81" s="1" t="s">
        <v>559</v>
      </c>
      <c r="C81" s="1">
        <v>0</v>
      </c>
      <c r="D81" s="1">
        <v>23.31</v>
      </c>
      <c r="E81" s="1">
        <v>23.31</v>
      </c>
      <c r="F81" s="1">
        <v>0</v>
      </c>
      <c r="G81" s="1">
        <v>0</v>
      </c>
      <c r="H81" s="1">
        <v>23.31</v>
      </c>
      <c r="I81" s="1">
        <v>0</v>
      </c>
    </row>
    <row r="82" spans="1:9" x14ac:dyDescent="0.25">
      <c r="A82" s="1">
        <v>7802</v>
      </c>
      <c r="B82" s="1" t="s">
        <v>780</v>
      </c>
      <c r="C82" s="1">
        <v>0</v>
      </c>
      <c r="D82" s="2">
        <v>22100</v>
      </c>
      <c r="E82" s="2">
        <v>22100</v>
      </c>
      <c r="F82" s="2">
        <v>22098.05</v>
      </c>
      <c r="G82" s="2">
        <v>22098.05</v>
      </c>
      <c r="H82" s="1">
        <v>1.95</v>
      </c>
      <c r="I82" s="2">
        <v>21617.7</v>
      </c>
    </row>
    <row r="83" spans="1:9" x14ac:dyDescent="0.25">
      <c r="A83" s="1" t="s">
        <v>1345</v>
      </c>
      <c r="B83" s="1" t="s">
        <v>1346</v>
      </c>
      <c r="C83" s="1">
        <v>0</v>
      </c>
      <c r="D83" s="2">
        <v>22100</v>
      </c>
      <c r="E83" s="2">
        <v>22100</v>
      </c>
      <c r="F83" s="2">
        <v>22098.05</v>
      </c>
      <c r="G83" s="2">
        <v>22098.05</v>
      </c>
      <c r="H83" s="1">
        <v>1.95</v>
      </c>
      <c r="I83" s="2">
        <v>21617.7</v>
      </c>
    </row>
    <row r="84" spans="1:9" x14ac:dyDescent="0.25">
      <c r="A84" s="1">
        <v>8401</v>
      </c>
      <c r="B84" s="1" t="s">
        <v>163</v>
      </c>
      <c r="C84" s="1">
        <v>0</v>
      </c>
      <c r="D84" s="2">
        <v>26824</v>
      </c>
      <c r="E84" s="2">
        <v>26824</v>
      </c>
      <c r="F84" s="2">
        <v>13498.32</v>
      </c>
      <c r="G84" s="2">
        <v>13498.32</v>
      </c>
      <c r="H84" s="2">
        <v>13325.68</v>
      </c>
      <c r="I84" s="2">
        <v>3561.6</v>
      </c>
    </row>
    <row r="85" spans="1:9" x14ac:dyDescent="0.25">
      <c r="A85" s="1" t="s">
        <v>783</v>
      </c>
      <c r="B85" s="1" t="s">
        <v>601</v>
      </c>
      <c r="C85" s="1">
        <v>0</v>
      </c>
      <c r="D85" s="2">
        <v>16296</v>
      </c>
      <c r="E85" s="2">
        <v>16296</v>
      </c>
      <c r="F85" s="2">
        <v>13106.32</v>
      </c>
      <c r="G85" s="2">
        <v>13106.32</v>
      </c>
      <c r="H85" s="2">
        <v>3189.68</v>
      </c>
      <c r="I85" s="2">
        <v>3169.6</v>
      </c>
    </row>
    <row r="86" spans="1:9" x14ac:dyDescent="0.25">
      <c r="A86" s="1" t="s">
        <v>784</v>
      </c>
      <c r="B86" s="1" t="s">
        <v>123</v>
      </c>
      <c r="C86" s="1">
        <v>0</v>
      </c>
      <c r="D86" s="2">
        <v>1008</v>
      </c>
      <c r="E86" s="2">
        <v>1008</v>
      </c>
      <c r="F86" s="1">
        <v>392</v>
      </c>
      <c r="G86" s="1">
        <v>392</v>
      </c>
      <c r="H86" s="1">
        <v>616</v>
      </c>
      <c r="I86" s="1">
        <v>392</v>
      </c>
    </row>
    <row r="87" spans="1:9" x14ac:dyDescent="0.25">
      <c r="A87" s="1" t="s">
        <v>785</v>
      </c>
      <c r="B87" s="1" t="s">
        <v>125</v>
      </c>
      <c r="C87" s="1">
        <v>0</v>
      </c>
      <c r="D87" s="2">
        <v>9520</v>
      </c>
      <c r="E87" s="2">
        <v>9520</v>
      </c>
      <c r="F87" s="1">
        <v>0</v>
      </c>
      <c r="G87" s="1">
        <v>0</v>
      </c>
      <c r="H87" s="2">
        <v>9520</v>
      </c>
      <c r="I87" s="1">
        <v>0</v>
      </c>
    </row>
    <row r="88" spans="1:9" x14ac:dyDescent="0.25">
      <c r="A88" s="1"/>
      <c r="B88" s="1" t="s">
        <v>786</v>
      </c>
      <c r="C88" s="2">
        <v>159000</v>
      </c>
      <c r="D88" s="2">
        <v>-38139.980000000003</v>
      </c>
      <c r="E88" s="2">
        <v>120860.02</v>
      </c>
      <c r="F88" s="2">
        <v>107470.16</v>
      </c>
      <c r="G88" s="2">
        <v>107470.16</v>
      </c>
      <c r="H88" s="2">
        <v>13389.86</v>
      </c>
      <c r="I88" s="2">
        <v>107470.16</v>
      </c>
    </row>
    <row r="89" spans="1:9" x14ac:dyDescent="0.25">
      <c r="A89" s="1"/>
      <c r="B89" s="1" t="s">
        <v>787</v>
      </c>
      <c r="C89" s="2">
        <v>95000</v>
      </c>
      <c r="D89" s="2">
        <v>-11100</v>
      </c>
      <c r="E89" s="2">
        <v>83900</v>
      </c>
      <c r="F89" s="2">
        <v>79732.97</v>
      </c>
      <c r="G89" s="2">
        <v>79732.97</v>
      </c>
      <c r="H89" s="2">
        <v>4167.03</v>
      </c>
      <c r="I89" s="2">
        <v>79732.97</v>
      </c>
    </row>
    <row r="90" spans="1:9" x14ac:dyDescent="0.25">
      <c r="A90" s="1">
        <v>7302</v>
      </c>
      <c r="B90" s="1" t="s">
        <v>111</v>
      </c>
      <c r="C90" s="2">
        <v>95000</v>
      </c>
      <c r="D90" s="2">
        <v>-11100</v>
      </c>
      <c r="E90" s="2">
        <v>83900</v>
      </c>
      <c r="F90" s="2">
        <v>79732.97</v>
      </c>
      <c r="G90" s="2">
        <v>79732.97</v>
      </c>
      <c r="H90" s="2">
        <v>4167.03</v>
      </c>
      <c r="I90" s="2">
        <v>79732.97</v>
      </c>
    </row>
    <row r="91" spans="1:9" x14ac:dyDescent="0.25">
      <c r="A91" s="1" t="s">
        <v>788</v>
      </c>
      <c r="B91" s="1" t="s">
        <v>755</v>
      </c>
      <c r="C91" s="2">
        <v>95000</v>
      </c>
      <c r="D91" s="2">
        <v>-11100</v>
      </c>
      <c r="E91" s="2">
        <v>83900</v>
      </c>
      <c r="F91" s="2">
        <v>79732.97</v>
      </c>
      <c r="G91" s="2">
        <v>79732.97</v>
      </c>
      <c r="H91" s="2">
        <v>4167.03</v>
      </c>
      <c r="I91" s="2">
        <v>79732.97</v>
      </c>
    </row>
    <row r="92" spans="1:9" x14ac:dyDescent="0.25">
      <c r="A92" s="1"/>
      <c r="B92" s="1" t="s">
        <v>789</v>
      </c>
      <c r="C92" s="2">
        <v>19000</v>
      </c>
      <c r="D92" s="2">
        <v>1215.54</v>
      </c>
      <c r="E92" s="2">
        <v>20215.54</v>
      </c>
      <c r="F92" s="2">
        <v>17924.82</v>
      </c>
      <c r="G92" s="2">
        <v>17924.82</v>
      </c>
      <c r="H92" s="2">
        <v>2290.7199999999998</v>
      </c>
      <c r="I92" s="2">
        <v>17924.82</v>
      </c>
    </row>
    <row r="93" spans="1:9" x14ac:dyDescent="0.25">
      <c r="A93" s="1">
        <v>7302</v>
      </c>
      <c r="B93" s="1" t="s">
        <v>111</v>
      </c>
      <c r="C93" s="2">
        <v>19000</v>
      </c>
      <c r="D93" s="2">
        <v>1215.54</v>
      </c>
      <c r="E93" s="2">
        <v>20215.54</v>
      </c>
      <c r="F93" s="2">
        <v>17924.82</v>
      </c>
      <c r="G93" s="2">
        <v>17924.82</v>
      </c>
      <c r="H93" s="2">
        <v>2290.7199999999998</v>
      </c>
      <c r="I93" s="2">
        <v>17924.82</v>
      </c>
    </row>
    <row r="94" spans="1:9" x14ac:dyDescent="0.25">
      <c r="A94" s="1" t="s">
        <v>790</v>
      </c>
      <c r="B94" s="1" t="s">
        <v>115</v>
      </c>
      <c r="C94" s="2">
        <v>10000</v>
      </c>
      <c r="D94" s="2">
        <v>1215.54</v>
      </c>
      <c r="E94" s="2">
        <v>11215.54</v>
      </c>
      <c r="F94" s="2">
        <v>9659.2199999999993</v>
      </c>
      <c r="G94" s="2">
        <v>9659.2199999999993</v>
      </c>
      <c r="H94" s="2">
        <v>1556.32</v>
      </c>
      <c r="I94" s="2">
        <v>9659.2199999999993</v>
      </c>
    </row>
    <row r="95" spans="1:9" x14ac:dyDescent="0.25">
      <c r="A95" s="1" t="s">
        <v>791</v>
      </c>
      <c r="B95" s="1" t="s">
        <v>792</v>
      </c>
      <c r="C95" s="2">
        <v>9000</v>
      </c>
      <c r="D95" s="1">
        <v>0</v>
      </c>
      <c r="E95" s="2">
        <v>9000</v>
      </c>
      <c r="F95" s="2">
        <v>8265.6</v>
      </c>
      <c r="G95" s="2">
        <v>8265.6</v>
      </c>
      <c r="H95" s="1">
        <v>734.4</v>
      </c>
      <c r="I95" s="2">
        <v>8265.6</v>
      </c>
    </row>
    <row r="96" spans="1:9" x14ac:dyDescent="0.25">
      <c r="A96" s="1"/>
      <c r="B96" s="1" t="s">
        <v>793</v>
      </c>
      <c r="C96" s="2">
        <v>45000</v>
      </c>
      <c r="D96" s="2">
        <v>-28255.52</v>
      </c>
      <c r="E96" s="2">
        <v>16744.48</v>
      </c>
      <c r="F96" s="2">
        <v>9812.3700000000008</v>
      </c>
      <c r="G96" s="2">
        <v>9812.3700000000008</v>
      </c>
      <c r="H96" s="2">
        <v>6932.11</v>
      </c>
      <c r="I96" s="2">
        <v>9812.3700000000008</v>
      </c>
    </row>
    <row r="97" spans="1:9" x14ac:dyDescent="0.25">
      <c r="A97" s="1">
        <v>7308</v>
      </c>
      <c r="B97" s="1" t="s">
        <v>134</v>
      </c>
      <c r="C97" s="2">
        <v>45000</v>
      </c>
      <c r="D97" s="2">
        <v>-28255.52</v>
      </c>
      <c r="E97" s="2">
        <v>16744.48</v>
      </c>
      <c r="F97" s="2">
        <v>9812.3700000000008</v>
      </c>
      <c r="G97" s="2">
        <v>9812.3700000000008</v>
      </c>
      <c r="H97" s="2">
        <v>6932.11</v>
      </c>
      <c r="I97" s="2">
        <v>9812.3700000000008</v>
      </c>
    </row>
    <row r="98" spans="1:9" x14ac:dyDescent="0.25">
      <c r="A98" s="1" t="s">
        <v>794</v>
      </c>
      <c r="B98" s="1" t="s">
        <v>554</v>
      </c>
      <c r="C98" s="2">
        <v>5000</v>
      </c>
      <c r="D98" s="2">
        <v>-4440</v>
      </c>
      <c r="E98" s="1">
        <v>560</v>
      </c>
      <c r="F98" s="1">
        <v>0</v>
      </c>
      <c r="G98" s="1">
        <v>0</v>
      </c>
      <c r="H98" s="1">
        <v>560</v>
      </c>
      <c r="I98" s="1">
        <v>0</v>
      </c>
    </row>
    <row r="99" spans="1:9" x14ac:dyDescent="0.25">
      <c r="A99" s="1" t="s">
        <v>795</v>
      </c>
      <c r="B99" s="1" t="s">
        <v>142</v>
      </c>
      <c r="C99" s="2">
        <v>40000</v>
      </c>
      <c r="D99" s="2">
        <v>-23815.52</v>
      </c>
      <c r="E99" s="2">
        <v>16184.48</v>
      </c>
      <c r="F99" s="2">
        <v>9812.3700000000008</v>
      </c>
      <c r="G99" s="2">
        <v>9812.3700000000008</v>
      </c>
      <c r="H99" s="2">
        <v>6372.11</v>
      </c>
      <c r="I99" s="2">
        <v>9812.3700000000008</v>
      </c>
    </row>
    <row r="100" spans="1:9" x14ac:dyDescent="0.25">
      <c r="A100" s="1"/>
      <c r="B100" s="1" t="s">
        <v>796</v>
      </c>
      <c r="C100" s="2">
        <v>145000</v>
      </c>
      <c r="D100" s="2">
        <v>-1267.95</v>
      </c>
      <c r="E100" s="2">
        <v>143732.04999999999</v>
      </c>
      <c r="F100" s="2">
        <v>14002.09</v>
      </c>
      <c r="G100" s="2">
        <v>14002.09</v>
      </c>
      <c r="H100" s="2">
        <v>129729.96</v>
      </c>
      <c r="I100" s="2">
        <v>14002.09</v>
      </c>
    </row>
    <row r="101" spans="1:9" x14ac:dyDescent="0.25">
      <c r="A101" s="1"/>
      <c r="B101" s="1" t="s">
        <v>797</v>
      </c>
      <c r="C101" s="2">
        <v>145000</v>
      </c>
      <c r="D101" s="2">
        <v>-1267.95</v>
      </c>
      <c r="E101" s="2">
        <v>143732.04999999999</v>
      </c>
      <c r="F101" s="2">
        <v>14002.09</v>
      </c>
      <c r="G101" s="2">
        <v>14002.09</v>
      </c>
      <c r="H101" s="2">
        <v>129729.96</v>
      </c>
      <c r="I101" s="2">
        <v>14002.09</v>
      </c>
    </row>
    <row r="102" spans="1:9" x14ac:dyDescent="0.25">
      <c r="A102" s="1">
        <v>7304</v>
      </c>
      <c r="B102" s="1" t="s">
        <v>121</v>
      </c>
      <c r="C102" s="1">
        <v>0</v>
      </c>
      <c r="D102" s="2">
        <v>3500</v>
      </c>
      <c r="E102" s="2">
        <v>3500</v>
      </c>
      <c r="F102" s="1">
        <v>0</v>
      </c>
      <c r="G102" s="1">
        <v>0</v>
      </c>
      <c r="H102" s="2">
        <v>3500</v>
      </c>
      <c r="I102" s="1">
        <v>0</v>
      </c>
    </row>
    <row r="103" spans="1:9" x14ac:dyDescent="0.25">
      <c r="A103" s="1" t="s">
        <v>798</v>
      </c>
      <c r="B103" s="1" t="s">
        <v>1347</v>
      </c>
      <c r="C103" s="1">
        <v>0</v>
      </c>
      <c r="D103" s="2">
        <v>3500</v>
      </c>
      <c r="E103" s="2">
        <v>3500</v>
      </c>
      <c r="F103" s="1">
        <v>0</v>
      </c>
      <c r="G103" s="1">
        <v>0</v>
      </c>
      <c r="H103" s="2">
        <v>3500</v>
      </c>
      <c r="I103" s="1">
        <v>0</v>
      </c>
    </row>
    <row r="104" spans="1:9" x14ac:dyDescent="0.25">
      <c r="A104" s="1">
        <v>7308</v>
      </c>
      <c r="B104" s="1" t="s">
        <v>134</v>
      </c>
      <c r="C104" s="2">
        <v>30000</v>
      </c>
      <c r="D104" s="2">
        <v>-28535</v>
      </c>
      <c r="E104" s="2">
        <v>1465</v>
      </c>
      <c r="F104" s="1">
        <v>426.72</v>
      </c>
      <c r="G104" s="1">
        <v>426.72</v>
      </c>
      <c r="H104" s="2">
        <v>1038.28</v>
      </c>
      <c r="I104" s="1">
        <v>426.72</v>
      </c>
    </row>
    <row r="105" spans="1:9" x14ac:dyDescent="0.25">
      <c r="A105" s="1" t="s">
        <v>799</v>
      </c>
      <c r="B105" s="1" t="s">
        <v>144</v>
      </c>
      <c r="C105" s="2">
        <v>24000</v>
      </c>
      <c r="D105" s="2">
        <v>-23565</v>
      </c>
      <c r="E105" s="1">
        <v>435</v>
      </c>
      <c r="F105" s="1">
        <v>426.72</v>
      </c>
      <c r="G105" s="1">
        <v>426.72</v>
      </c>
      <c r="H105" s="1">
        <v>8.2799999999999994</v>
      </c>
      <c r="I105" s="1">
        <v>426.72</v>
      </c>
    </row>
    <row r="106" spans="1:9" x14ac:dyDescent="0.25">
      <c r="A106" s="1" t="s">
        <v>800</v>
      </c>
      <c r="B106" s="1" t="s">
        <v>801</v>
      </c>
      <c r="C106" s="2">
        <v>6000</v>
      </c>
      <c r="D106" s="2">
        <v>-4970</v>
      </c>
      <c r="E106" s="2">
        <v>1030</v>
      </c>
      <c r="F106" s="1">
        <v>0</v>
      </c>
      <c r="G106" s="1">
        <v>0</v>
      </c>
      <c r="H106" s="2">
        <v>1030</v>
      </c>
      <c r="I106" s="1">
        <v>0</v>
      </c>
    </row>
    <row r="107" spans="1:9" x14ac:dyDescent="0.25">
      <c r="A107" s="1">
        <v>7701</v>
      </c>
      <c r="B107" s="1" t="s">
        <v>156</v>
      </c>
      <c r="C107" s="1">
        <v>0</v>
      </c>
      <c r="D107" s="1">
        <v>264</v>
      </c>
      <c r="E107" s="1">
        <v>264</v>
      </c>
      <c r="F107" s="1">
        <v>263.17</v>
      </c>
      <c r="G107" s="1">
        <v>263.17</v>
      </c>
      <c r="H107" s="1">
        <v>0.83</v>
      </c>
      <c r="I107" s="1">
        <v>263.17</v>
      </c>
    </row>
    <row r="108" spans="1:9" x14ac:dyDescent="0.25">
      <c r="A108" s="1" t="s">
        <v>1348</v>
      </c>
      <c r="B108" s="1" t="s">
        <v>1349</v>
      </c>
      <c r="C108" s="1">
        <v>0</v>
      </c>
      <c r="D108" s="1">
        <v>264</v>
      </c>
      <c r="E108" s="1">
        <v>264</v>
      </c>
      <c r="F108" s="1">
        <v>263.17</v>
      </c>
      <c r="G108" s="1">
        <v>263.17</v>
      </c>
      <c r="H108" s="1">
        <v>0.83</v>
      </c>
      <c r="I108" s="1">
        <v>263.17</v>
      </c>
    </row>
    <row r="109" spans="1:9" x14ac:dyDescent="0.25">
      <c r="A109" s="1">
        <v>8401</v>
      </c>
      <c r="B109" s="1" t="s">
        <v>163</v>
      </c>
      <c r="C109" s="2">
        <v>115000</v>
      </c>
      <c r="D109" s="2">
        <v>23503.05</v>
      </c>
      <c r="E109" s="2">
        <v>138503.04999999999</v>
      </c>
      <c r="F109" s="2">
        <v>13312.2</v>
      </c>
      <c r="G109" s="2">
        <v>13312.2</v>
      </c>
      <c r="H109" s="2">
        <v>125190.85</v>
      </c>
      <c r="I109" s="2">
        <v>13312.2</v>
      </c>
    </row>
    <row r="110" spans="1:9" x14ac:dyDescent="0.25">
      <c r="A110" s="1" t="s">
        <v>802</v>
      </c>
      <c r="B110" s="1" t="s">
        <v>123</v>
      </c>
      <c r="C110" s="2">
        <v>115000</v>
      </c>
      <c r="D110" s="2">
        <v>23503.05</v>
      </c>
      <c r="E110" s="2">
        <v>138503.04999999999</v>
      </c>
      <c r="F110" s="2">
        <v>13312.2</v>
      </c>
      <c r="G110" s="2">
        <v>13312.2</v>
      </c>
      <c r="H110" s="2">
        <v>125190.85</v>
      </c>
      <c r="I110" s="2">
        <v>13312.2</v>
      </c>
    </row>
    <row r="111" spans="1:9" x14ac:dyDescent="0.25">
      <c r="A111" s="1"/>
      <c r="B111" s="1" t="s">
        <v>803</v>
      </c>
      <c r="C111" s="2">
        <v>15000</v>
      </c>
      <c r="D111" s="2">
        <v>-8000</v>
      </c>
      <c r="E111" s="2">
        <v>7000</v>
      </c>
      <c r="F111" s="2">
        <v>6870.28</v>
      </c>
      <c r="G111" s="2">
        <v>6870.28</v>
      </c>
      <c r="H111" s="1">
        <v>129.72</v>
      </c>
      <c r="I111" s="2">
        <v>6870.28</v>
      </c>
    </row>
    <row r="112" spans="1:9" x14ac:dyDescent="0.25">
      <c r="A112" s="1"/>
      <c r="B112" s="1" t="s">
        <v>804</v>
      </c>
      <c r="C112" s="2">
        <v>8000</v>
      </c>
      <c r="D112" s="2">
        <v>-6600</v>
      </c>
      <c r="E112" s="2">
        <v>1400</v>
      </c>
      <c r="F112" s="2">
        <v>1274.0899999999999</v>
      </c>
      <c r="G112" s="2">
        <v>1274.0899999999999</v>
      </c>
      <c r="H112" s="1">
        <v>125.91</v>
      </c>
      <c r="I112" s="2">
        <v>1274.0899999999999</v>
      </c>
    </row>
    <row r="113" spans="1:9" x14ac:dyDescent="0.25">
      <c r="A113" s="1">
        <v>7302</v>
      </c>
      <c r="B113" s="1" t="s">
        <v>111</v>
      </c>
      <c r="C113" s="2">
        <v>8000</v>
      </c>
      <c r="D113" s="2">
        <v>-6600</v>
      </c>
      <c r="E113" s="2">
        <v>1400</v>
      </c>
      <c r="F113" s="2">
        <v>1274.0899999999999</v>
      </c>
      <c r="G113" s="2">
        <v>1274.0899999999999</v>
      </c>
      <c r="H113" s="1">
        <v>125.91</v>
      </c>
      <c r="I113" s="2">
        <v>1274.0899999999999</v>
      </c>
    </row>
    <row r="114" spans="1:9" x14ac:dyDescent="0.25">
      <c r="A114" s="1" t="s">
        <v>805</v>
      </c>
      <c r="B114" s="1" t="s">
        <v>587</v>
      </c>
      <c r="C114" s="2">
        <v>8000</v>
      </c>
      <c r="D114" s="2">
        <v>-6600</v>
      </c>
      <c r="E114" s="2">
        <v>1400</v>
      </c>
      <c r="F114" s="2">
        <v>1274.0899999999999</v>
      </c>
      <c r="G114" s="2">
        <v>1274.0899999999999</v>
      </c>
      <c r="H114" s="1">
        <v>125.91</v>
      </c>
      <c r="I114" s="2">
        <v>1274.0899999999999</v>
      </c>
    </row>
    <row r="115" spans="1:9" x14ac:dyDescent="0.25">
      <c r="A115" s="1"/>
      <c r="B115" s="1" t="s">
        <v>806</v>
      </c>
      <c r="C115" s="2">
        <v>7000</v>
      </c>
      <c r="D115" s="2">
        <v>-1400</v>
      </c>
      <c r="E115" s="2">
        <v>5600</v>
      </c>
      <c r="F115" s="2">
        <v>5596.19</v>
      </c>
      <c r="G115" s="2">
        <v>5596.19</v>
      </c>
      <c r="H115" s="1">
        <v>3.81</v>
      </c>
      <c r="I115" s="2">
        <v>5596.19</v>
      </c>
    </row>
    <row r="116" spans="1:9" x14ac:dyDescent="0.25">
      <c r="A116" s="1">
        <v>7302</v>
      </c>
      <c r="B116" s="1" t="s">
        <v>111</v>
      </c>
      <c r="C116" s="2">
        <v>5600</v>
      </c>
      <c r="D116" s="1">
        <v>0</v>
      </c>
      <c r="E116" s="2">
        <v>5600</v>
      </c>
      <c r="F116" s="2">
        <v>5596.19</v>
      </c>
      <c r="G116" s="2">
        <v>5596.19</v>
      </c>
      <c r="H116" s="1">
        <v>3.81</v>
      </c>
      <c r="I116" s="2">
        <v>5596.19</v>
      </c>
    </row>
    <row r="117" spans="1:9" x14ac:dyDescent="0.25">
      <c r="A117" s="1" t="s">
        <v>807</v>
      </c>
      <c r="B117" s="1" t="s">
        <v>808</v>
      </c>
      <c r="C117" s="2">
        <v>5600</v>
      </c>
      <c r="D117" s="1">
        <v>0</v>
      </c>
      <c r="E117" s="2">
        <v>5600</v>
      </c>
      <c r="F117" s="2">
        <v>5596.19</v>
      </c>
      <c r="G117" s="2">
        <v>5596.19</v>
      </c>
      <c r="H117" s="1">
        <v>3.81</v>
      </c>
      <c r="I117" s="2">
        <v>5596.19</v>
      </c>
    </row>
    <row r="118" spans="1:9" x14ac:dyDescent="0.25">
      <c r="A118" s="1">
        <v>7308</v>
      </c>
      <c r="B118" s="1" t="s">
        <v>134</v>
      </c>
      <c r="C118" s="2">
        <v>1400</v>
      </c>
      <c r="D118" s="2">
        <v>-1400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</row>
    <row r="119" spans="1:9" x14ac:dyDescent="0.25">
      <c r="A119" s="1" t="s">
        <v>809</v>
      </c>
      <c r="B119" s="1" t="s">
        <v>554</v>
      </c>
      <c r="C119" s="2">
        <v>1400</v>
      </c>
      <c r="D119" s="2">
        <v>-1400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</row>
    <row r="120" spans="1:9" x14ac:dyDescent="0.25">
      <c r="A120" s="1"/>
      <c r="B120" s="1" t="s">
        <v>810</v>
      </c>
      <c r="C120" s="2">
        <v>1006688.45</v>
      </c>
      <c r="D120" s="2">
        <v>178012</v>
      </c>
      <c r="E120" s="2">
        <v>1184700.45</v>
      </c>
      <c r="F120" s="2">
        <v>1158440.29</v>
      </c>
      <c r="G120" s="2">
        <v>1158440.29</v>
      </c>
      <c r="H120" s="2">
        <v>26260.16</v>
      </c>
      <c r="I120" s="2">
        <v>1158440.29</v>
      </c>
    </row>
    <row r="121" spans="1:9" x14ac:dyDescent="0.25">
      <c r="A121" s="1"/>
      <c r="B121" s="1" t="s">
        <v>811</v>
      </c>
      <c r="C121" s="2">
        <v>1006688.45</v>
      </c>
      <c r="D121" s="2">
        <v>169454</v>
      </c>
      <c r="E121" s="2">
        <v>1176142.45</v>
      </c>
      <c r="F121" s="2">
        <v>1149940.29</v>
      </c>
      <c r="G121" s="2">
        <v>1149940.29</v>
      </c>
      <c r="H121" s="2">
        <v>26202.16</v>
      </c>
      <c r="I121" s="2">
        <v>1149940.29</v>
      </c>
    </row>
    <row r="122" spans="1:9" x14ac:dyDescent="0.25">
      <c r="A122" s="1"/>
      <c r="B122" s="1" t="s">
        <v>812</v>
      </c>
      <c r="C122" s="2">
        <v>1006688.45</v>
      </c>
      <c r="D122" s="2">
        <v>169454</v>
      </c>
      <c r="E122" s="2">
        <v>1176142.45</v>
      </c>
      <c r="F122" s="2">
        <v>1149940.29</v>
      </c>
      <c r="G122" s="2">
        <v>1149940.29</v>
      </c>
      <c r="H122" s="2">
        <v>26202.16</v>
      </c>
      <c r="I122" s="2">
        <v>1149940.29</v>
      </c>
    </row>
    <row r="123" spans="1:9" x14ac:dyDescent="0.25">
      <c r="A123" s="1">
        <v>7801</v>
      </c>
      <c r="B123" s="1" t="s">
        <v>277</v>
      </c>
      <c r="C123" s="2">
        <v>1006688.45</v>
      </c>
      <c r="D123" s="2">
        <v>169454</v>
      </c>
      <c r="E123" s="2">
        <v>1176142.45</v>
      </c>
      <c r="F123" s="2">
        <v>1149940.29</v>
      </c>
      <c r="G123" s="2">
        <v>1149940.29</v>
      </c>
      <c r="H123" s="2">
        <v>26202.16</v>
      </c>
      <c r="I123" s="2">
        <v>1149940.29</v>
      </c>
    </row>
    <row r="124" spans="1:9" x14ac:dyDescent="0.25">
      <c r="A124" s="1" t="s">
        <v>813</v>
      </c>
      <c r="B124" s="1" t="s">
        <v>814</v>
      </c>
      <c r="C124" s="2">
        <v>976688.45</v>
      </c>
      <c r="D124" s="2">
        <v>164454</v>
      </c>
      <c r="E124" s="2">
        <v>1141142.45</v>
      </c>
      <c r="F124" s="2">
        <v>1124940.29</v>
      </c>
      <c r="G124" s="2">
        <v>1124940.29</v>
      </c>
      <c r="H124" s="2">
        <v>16202.16</v>
      </c>
      <c r="I124" s="2">
        <v>1124940.29</v>
      </c>
    </row>
    <row r="125" spans="1:9" x14ac:dyDescent="0.25">
      <c r="A125" s="1" t="s">
        <v>815</v>
      </c>
      <c r="B125" s="1" t="s">
        <v>816</v>
      </c>
      <c r="C125" s="2">
        <v>30000</v>
      </c>
      <c r="D125" s="1">
        <v>0</v>
      </c>
      <c r="E125" s="2">
        <v>30000</v>
      </c>
      <c r="F125" s="2">
        <v>20000</v>
      </c>
      <c r="G125" s="2">
        <v>20000</v>
      </c>
      <c r="H125" s="2">
        <v>10000</v>
      </c>
      <c r="I125" s="2">
        <v>20000</v>
      </c>
    </row>
    <row r="126" spans="1:9" x14ac:dyDescent="0.25">
      <c r="A126" s="1" t="s">
        <v>817</v>
      </c>
      <c r="B126" s="1" t="s">
        <v>1350</v>
      </c>
      <c r="C126" s="1">
        <v>0</v>
      </c>
      <c r="D126" s="2">
        <v>5000</v>
      </c>
      <c r="E126" s="2">
        <v>5000</v>
      </c>
      <c r="F126" s="2">
        <v>5000</v>
      </c>
      <c r="G126" s="2">
        <v>5000</v>
      </c>
      <c r="H126" s="1">
        <v>0</v>
      </c>
      <c r="I126" s="2">
        <v>5000</v>
      </c>
    </row>
    <row r="127" spans="1:9" x14ac:dyDescent="0.25">
      <c r="A127" s="1" t="s">
        <v>819</v>
      </c>
      <c r="B127" s="1" t="s">
        <v>1351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x14ac:dyDescent="0.25">
      <c r="A128" s="1"/>
      <c r="B128" s="1" t="s">
        <v>1352</v>
      </c>
      <c r="C128" s="1">
        <v>0</v>
      </c>
      <c r="D128" s="2">
        <v>8558</v>
      </c>
      <c r="E128" s="2">
        <v>8558</v>
      </c>
      <c r="F128" s="2">
        <v>8500</v>
      </c>
      <c r="G128" s="2">
        <v>8500</v>
      </c>
      <c r="H128" s="1">
        <v>58</v>
      </c>
      <c r="I128" s="2">
        <v>8500</v>
      </c>
    </row>
    <row r="129" spans="1:9" x14ac:dyDescent="0.25">
      <c r="A129" s="1"/>
      <c r="B129" s="1" t="s">
        <v>1353</v>
      </c>
      <c r="C129" s="1">
        <v>0</v>
      </c>
      <c r="D129" s="2">
        <v>8558</v>
      </c>
      <c r="E129" s="2">
        <v>8558</v>
      </c>
      <c r="F129" s="2">
        <v>8500</v>
      </c>
      <c r="G129" s="2">
        <v>8500</v>
      </c>
      <c r="H129" s="1">
        <v>58</v>
      </c>
      <c r="I129" s="2">
        <v>8500</v>
      </c>
    </row>
    <row r="130" spans="1:9" x14ac:dyDescent="0.25">
      <c r="A130" s="1">
        <v>7802</v>
      </c>
      <c r="B130" s="1" t="s">
        <v>780</v>
      </c>
      <c r="C130" s="1">
        <v>0</v>
      </c>
      <c r="D130" s="2">
        <v>8558</v>
      </c>
      <c r="E130" s="2">
        <v>8558</v>
      </c>
      <c r="F130" s="2">
        <v>8500</v>
      </c>
      <c r="G130" s="2">
        <v>8500</v>
      </c>
      <c r="H130" s="1">
        <v>58</v>
      </c>
      <c r="I130" s="2">
        <v>8500</v>
      </c>
    </row>
    <row r="131" spans="1:9" x14ac:dyDescent="0.25">
      <c r="A131" s="1" t="s">
        <v>1354</v>
      </c>
      <c r="B131" s="1" t="s">
        <v>1355</v>
      </c>
      <c r="C131" s="1">
        <v>0</v>
      </c>
      <c r="D131" s="2">
        <v>8558</v>
      </c>
      <c r="E131" s="2">
        <v>8558</v>
      </c>
      <c r="F131" s="2">
        <v>8500</v>
      </c>
      <c r="G131" s="2">
        <v>8500</v>
      </c>
      <c r="H131" s="1">
        <v>58</v>
      </c>
      <c r="I131" s="2">
        <v>8500</v>
      </c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 t="s">
        <v>485</v>
      </c>
      <c r="C133" s="2">
        <v>1752692.8</v>
      </c>
      <c r="D133" s="2">
        <v>252778.31</v>
      </c>
      <c r="E133" s="2">
        <v>2005471.11</v>
      </c>
      <c r="F133" s="2">
        <v>1744408.79</v>
      </c>
      <c r="G133" s="2">
        <v>1744408.79</v>
      </c>
      <c r="H133" s="2">
        <v>261062.32</v>
      </c>
      <c r="I133" s="2">
        <v>1731404.29</v>
      </c>
    </row>
    <row r="135" spans="1:9" x14ac:dyDescent="0.25">
      <c r="A135" t="s">
        <v>486</v>
      </c>
      <c r="B135" t="s">
        <v>487</v>
      </c>
    </row>
    <row r="136" spans="1:9" x14ac:dyDescent="0.25">
      <c r="A136" t="s">
        <v>488</v>
      </c>
      <c r="B136" t="s">
        <v>489</v>
      </c>
    </row>
  </sheetData>
  <mergeCells count="3">
    <mergeCell ref="A1:I1"/>
    <mergeCell ref="A2:I2"/>
    <mergeCell ref="A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topLeftCell="A118" workbookViewId="0">
      <selection activeCell="B22" sqref="B22"/>
    </sheetView>
  </sheetViews>
  <sheetFormatPr baseColWidth="10" defaultColWidth="9.140625" defaultRowHeight="15" x14ac:dyDescent="0.25"/>
  <cols>
    <col min="1" max="1" width="45" customWidth="1"/>
    <col min="2" max="2" width="66.28515625" customWidth="1"/>
    <col min="3" max="3" width="13.42578125" hidden="1" customWidth="1"/>
    <col min="4" max="4" width="12.140625" customWidth="1"/>
    <col min="5" max="5" width="11.7109375" customWidth="1"/>
    <col min="6" max="6" width="12.28515625" hidden="1" customWidth="1"/>
    <col min="7" max="7" width="11.85546875" hidden="1" customWidth="1"/>
    <col min="8" max="8" width="11.28515625" hidden="1" customWidth="1"/>
    <col min="9" max="9" width="11.85546875" customWidth="1"/>
    <col min="10" max="10" width="13" hidden="1" customWidth="1"/>
    <col min="12" max="12" width="11.5703125" hidden="1" customWidth="1"/>
    <col min="13" max="13" width="12.7109375" hidden="1" customWidth="1"/>
    <col min="14" max="14" width="11.140625" hidden="1" customWidth="1"/>
    <col min="15" max="15" width="12.28515625" hidden="1" customWidth="1"/>
    <col min="16" max="1025" width="9.140625" customWidth="1"/>
  </cols>
  <sheetData>
    <row r="1" spans="1:15" x14ac:dyDescent="0.25">
      <c r="A1" s="100" t="s">
        <v>32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25">
      <c r="A2" s="100" t="s">
        <v>33</v>
      </c>
      <c r="B2" s="100"/>
      <c r="C2" s="100"/>
      <c r="D2" s="100"/>
      <c r="E2" s="100"/>
      <c r="F2" s="100"/>
      <c r="G2" s="100"/>
      <c r="H2" s="100"/>
      <c r="I2" s="100"/>
      <c r="J2" s="95"/>
      <c r="K2" s="95"/>
      <c r="L2" s="95"/>
      <c r="M2" s="95"/>
      <c r="N2" s="95"/>
      <c r="O2" s="95"/>
    </row>
    <row r="3" spans="1:15" x14ac:dyDescent="0.25">
      <c r="A3" s="102" t="s">
        <v>1356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45" x14ac:dyDescent="0.25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1321</v>
      </c>
      <c r="G4" s="3" t="s">
        <v>1322</v>
      </c>
      <c r="H4" s="3" t="s">
        <v>1323</v>
      </c>
      <c r="I4" s="3" t="s">
        <v>39</v>
      </c>
      <c r="J4" s="3" t="s">
        <v>1357</v>
      </c>
      <c r="K4" s="3" t="s">
        <v>1323</v>
      </c>
      <c r="L4" s="3" t="s">
        <v>1358</v>
      </c>
      <c r="M4" s="3" t="s">
        <v>1359</v>
      </c>
      <c r="N4" s="3" t="s">
        <v>1360</v>
      </c>
      <c r="O4" s="3" t="s">
        <v>1361</v>
      </c>
    </row>
    <row r="5" spans="1:15" x14ac:dyDescent="0.25">
      <c r="A5" s="1"/>
      <c r="B5" s="4" t="s">
        <v>497</v>
      </c>
      <c r="C5" s="2">
        <v>5466719.3600000003</v>
      </c>
      <c r="D5" s="2">
        <v>-176613.58</v>
      </c>
      <c r="E5" s="2">
        <v>5290105.78</v>
      </c>
      <c r="F5" s="2">
        <v>4446809.1900000004</v>
      </c>
      <c r="G5" s="2">
        <v>4446809.1900000004</v>
      </c>
      <c r="H5" s="2">
        <v>843296.59</v>
      </c>
      <c r="I5" s="2">
        <v>4359479.0999999996</v>
      </c>
      <c r="J5" s="2">
        <v>4359479.0999999996</v>
      </c>
      <c r="K5" s="2">
        <v>930626.68</v>
      </c>
      <c r="L5" s="2">
        <v>4357272.97</v>
      </c>
      <c r="M5" s="2">
        <v>4357272.97</v>
      </c>
      <c r="N5" s="2">
        <v>843296.59</v>
      </c>
      <c r="O5" s="2">
        <v>930626.68</v>
      </c>
    </row>
    <row r="6" spans="1:15" x14ac:dyDescent="0.25">
      <c r="A6" s="1"/>
      <c r="B6" s="96" t="s">
        <v>498</v>
      </c>
      <c r="C6" s="2">
        <v>3013631.6</v>
      </c>
      <c r="D6" s="2">
        <v>-117682.63</v>
      </c>
      <c r="E6" s="2">
        <v>2895948.97</v>
      </c>
      <c r="F6" s="2">
        <v>2660916.13</v>
      </c>
      <c r="G6" s="2">
        <v>2660916.13</v>
      </c>
      <c r="H6" s="2">
        <v>235032.84</v>
      </c>
      <c r="I6" s="2">
        <v>2660916.13</v>
      </c>
      <c r="J6" s="2">
        <v>2660916.13</v>
      </c>
      <c r="K6" s="2">
        <v>235032.84</v>
      </c>
      <c r="L6" s="2">
        <v>2658710</v>
      </c>
      <c r="M6" s="2">
        <v>2658710</v>
      </c>
      <c r="N6" s="2">
        <v>235032.84</v>
      </c>
      <c r="O6" s="2">
        <v>235032.84</v>
      </c>
    </row>
    <row r="7" spans="1:15" x14ac:dyDescent="0.25">
      <c r="A7" s="1"/>
      <c r="B7" s="1" t="s">
        <v>42</v>
      </c>
      <c r="C7" s="2">
        <v>3013631.6</v>
      </c>
      <c r="D7" s="2">
        <v>-117682.63</v>
      </c>
      <c r="E7" s="2">
        <v>2895948.97</v>
      </c>
      <c r="F7" s="2">
        <v>2660916.13</v>
      </c>
      <c r="G7" s="2">
        <v>2660916.13</v>
      </c>
      <c r="H7" s="2">
        <v>235032.84</v>
      </c>
      <c r="I7" s="2">
        <v>2660916.13</v>
      </c>
      <c r="J7" s="2">
        <v>2660916.13</v>
      </c>
      <c r="K7" s="2">
        <v>235032.84</v>
      </c>
      <c r="L7" s="2">
        <v>2658710</v>
      </c>
      <c r="M7" s="2">
        <v>2658710</v>
      </c>
      <c r="N7" s="2">
        <v>235032.84</v>
      </c>
      <c r="O7" s="2">
        <v>235032.84</v>
      </c>
    </row>
    <row r="8" spans="1:15" x14ac:dyDescent="0.25">
      <c r="A8" s="1"/>
      <c r="B8" s="1" t="s">
        <v>59</v>
      </c>
      <c r="C8" s="2">
        <v>3003631.6</v>
      </c>
      <c r="D8" s="2">
        <v>-117682.63</v>
      </c>
      <c r="E8" s="2">
        <v>2885948.97</v>
      </c>
      <c r="F8" s="2">
        <v>2650916.13</v>
      </c>
      <c r="G8" s="2">
        <v>2650916.13</v>
      </c>
      <c r="H8" s="2">
        <v>235032.84</v>
      </c>
      <c r="I8" s="2">
        <v>2650916.13</v>
      </c>
      <c r="J8" s="2">
        <v>2650916.13</v>
      </c>
      <c r="K8" s="2">
        <v>235032.84</v>
      </c>
      <c r="L8" s="2">
        <v>2648710</v>
      </c>
      <c r="M8" s="2">
        <v>2648710</v>
      </c>
      <c r="N8" s="2">
        <v>235032.84</v>
      </c>
      <c r="O8" s="2">
        <v>235032.84</v>
      </c>
    </row>
    <row r="9" spans="1:15" x14ac:dyDescent="0.25">
      <c r="A9" s="1">
        <v>5101</v>
      </c>
      <c r="B9" s="1" t="s">
        <v>60</v>
      </c>
      <c r="C9" s="2">
        <v>1398891.24</v>
      </c>
      <c r="D9" s="2">
        <v>-3351.99</v>
      </c>
      <c r="E9" s="2">
        <v>1395539.25</v>
      </c>
      <c r="F9" s="2">
        <v>1307487.92</v>
      </c>
      <c r="G9" s="2">
        <v>1307487.92</v>
      </c>
      <c r="H9" s="2">
        <v>88051.33</v>
      </c>
      <c r="I9" s="2">
        <v>1307487.92</v>
      </c>
      <c r="J9" s="2">
        <v>1307487.92</v>
      </c>
      <c r="K9" s="2">
        <v>88051.33</v>
      </c>
      <c r="L9" s="2">
        <v>1307287.92</v>
      </c>
      <c r="M9" s="2">
        <v>1307287.92</v>
      </c>
      <c r="N9" s="2">
        <v>88051.33</v>
      </c>
      <c r="O9" s="2">
        <v>88051.33</v>
      </c>
    </row>
    <row r="10" spans="1:15" x14ac:dyDescent="0.25">
      <c r="A10" s="1" t="s">
        <v>499</v>
      </c>
      <c r="B10" s="1" t="s">
        <v>62</v>
      </c>
      <c r="C10" s="2">
        <v>1398891.24</v>
      </c>
      <c r="D10" s="2">
        <v>-3351.99</v>
      </c>
      <c r="E10" s="2">
        <v>1395539.25</v>
      </c>
      <c r="F10" s="2">
        <v>1307487.92</v>
      </c>
      <c r="G10" s="2">
        <v>1307487.92</v>
      </c>
      <c r="H10" s="2">
        <v>88051.33</v>
      </c>
      <c r="I10" s="2">
        <v>1307487.92</v>
      </c>
      <c r="J10" s="2">
        <v>1307487.92</v>
      </c>
      <c r="K10" s="2">
        <v>88051.33</v>
      </c>
      <c r="L10" s="2">
        <v>1307287.92</v>
      </c>
      <c r="M10" s="2">
        <v>1307287.92</v>
      </c>
      <c r="N10" s="2">
        <v>88051.33</v>
      </c>
      <c r="O10" s="2">
        <v>88051.33</v>
      </c>
    </row>
    <row r="11" spans="1:15" x14ac:dyDescent="0.25">
      <c r="A11" s="1">
        <v>5102</v>
      </c>
      <c r="B11" s="1" t="s">
        <v>65</v>
      </c>
      <c r="C11" s="2">
        <v>162858.67000000001</v>
      </c>
      <c r="D11" s="2">
        <v>16360.72</v>
      </c>
      <c r="E11" s="2">
        <v>179219.39</v>
      </c>
      <c r="F11" s="2">
        <v>178546.73</v>
      </c>
      <c r="G11" s="2">
        <v>178546.73</v>
      </c>
      <c r="H11" s="2">
        <v>672.66</v>
      </c>
      <c r="I11" s="2">
        <v>178546.73</v>
      </c>
      <c r="J11" s="2">
        <v>178546.73</v>
      </c>
      <c r="K11" s="2">
        <v>672.66</v>
      </c>
      <c r="L11" s="2">
        <v>178546.73</v>
      </c>
      <c r="M11" s="2">
        <v>178546.73</v>
      </c>
      <c r="N11" s="2">
        <v>672.66</v>
      </c>
      <c r="O11" s="2">
        <v>672.66</v>
      </c>
    </row>
    <row r="12" spans="1:15" x14ac:dyDescent="0.25">
      <c r="A12" s="1" t="s">
        <v>500</v>
      </c>
      <c r="B12" s="1" t="s">
        <v>67</v>
      </c>
      <c r="C12" s="2">
        <v>120354.11</v>
      </c>
      <c r="D12" s="2">
        <v>631.26</v>
      </c>
      <c r="E12" s="2">
        <v>120985.37</v>
      </c>
      <c r="F12" s="2">
        <v>120984.51</v>
      </c>
      <c r="G12" s="2">
        <v>120984.51</v>
      </c>
      <c r="H12" s="2">
        <v>0.86</v>
      </c>
      <c r="I12" s="2">
        <v>120984.51</v>
      </c>
      <c r="J12" s="2">
        <v>120984.51</v>
      </c>
      <c r="K12" s="2">
        <v>0.86</v>
      </c>
      <c r="L12" s="2">
        <v>120984.51</v>
      </c>
      <c r="M12" s="2">
        <v>120984.51</v>
      </c>
      <c r="N12" s="2">
        <v>0.86</v>
      </c>
      <c r="O12" s="2">
        <v>0.86</v>
      </c>
    </row>
    <row r="13" spans="1:15" x14ac:dyDescent="0.25">
      <c r="A13" s="1" t="s">
        <v>1362</v>
      </c>
      <c r="B13" s="1" t="s">
        <v>1363</v>
      </c>
      <c r="C13" s="2">
        <v>0</v>
      </c>
      <c r="D13" s="2">
        <v>9853.7099999999991</v>
      </c>
      <c r="E13" s="2">
        <v>9853.7099999999991</v>
      </c>
      <c r="F13" s="2">
        <v>9853.2800000000007</v>
      </c>
      <c r="G13" s="2">
        <v>9853.2800000000007</v>
      </c>
      <c r="H13" s="2">
        <v>0.43</v>
      </c>
      <c r="I13" s="2">
        <v>9853.2800000000007</v>
      </c>
      <c r="J13" s="2">
        <v>9853.2800000000007</v>
      </c>
      <c r="K13" s="2">
        <v>0.43</v>
      </c>
      <c r="L13" s="2">
        <v>9853.2800000000007</v>
      </c>
      <c r="M13" s="2">
        <v>9853.2800000000007</v>
      </c>
      <c r="N13" s="2">
        <v>0.43</v>
      </c>
      <c r="O13" s="2">
        <v>0.43</v>
      </c>
    </row>
    <row r="14" spans="1:15" x14ac:dyDescent="0.25">
      <c r="A14" s="1" t="s">
        <v>502</v>
      </c>
      <c r="B14" s="1" t="s">
        <v>73</v>
      </c>
      <c r="C14" s="2">
        <v>42504.56</v>
      </c>
      <c r="D14" s="1">
        <v>93.75</v>
      </c>
      <c r="E14" s="2">
        <v>42598.31</v>
      </c>
      <c r="F14" s="2">
        <v>41928.94</v>
      </c>
      <c r="G14" s="2">
        <v>41928.94</v>
      </c>
      <c r="H14" s="1">
        <v>669.37</v>
      </c>
      <c r="I14" s="2">
        <v>41928.94</v>
      </c>
      <c r="J14" s="2">
        <v>41928.94</v>
      </c>
      <c r="K14" s="1">
        <v>669.37</v>
      </c>
      <c r="L14" s="2">
        <v>41928.94</v>
      </c>
      <c r="M14" s="2">
        <v>41928.94</v>
      </c>
      <c r="N14" s="1">
        <v>669.37</v>
      </c>
      <c r="O14" s="1">
        <v>669.37</v>
      </c>
    </row>
    <row r="15" spans="1:15" x14ac:dyDescent="0.25">
      <c r="A15" s="1" t="s">
        <v>1364</v>
      </c>
      <c r="B15" s="1" t="s">
        <v>1365</v>
      </c>
      <c r="C15" s="2">
        <v>0</v>
      </c>
      <c r="D15" s="2">
        <v>5782</v>
      </c>
      <c r="E15" s="2">
        <v>5782</v>
      </c>
      <c r="F15" s="2">
        <v>5780</v>
      </c>
      <c r="G15" s="2">
        <v>5780</v>
      </c>
      <c r="H15" s="2">
        <v>2</v>
      </c>
      <c r="I15" s="2">
        <v>5780</v>
      </c>
      <c r="J15" s="2">
        <v>5780</v>
      </c>
      <c r="K15" s="2">
        <v>2</v>
      </c>
      <c r="L15" s="2">
        <v>5780</v>
      </c>
      <c r="M15" s="2">
        <v>5780</v>
      </c>
      <c r="N15" s="2">
        <v>2</v>
      </c>
      <c r="O15" s="2">
        <v>2</v>
      </c>
    </row>
    <row r="16" spans="1:15" x14ac:dyDescent="0.25">
      <c r="A16" s="1">
        <v>5105</v>
      </c>
      <c r="B16" s="1" t="s">
        <v>80</v>
      </c>
      <c r="C16" s="2">
        <v>167860</v>
      </c>
      <c r="D16" s="2">
        <v>140729.63</v>
      </c>
      <c r="E16" s="2">
        <v>308589.63</v>
      </c>
      <c r="F16" s="2">
        <v>294305.75</v>
      </c>
      <c r="G16" s="2">
        <v>294305.75</v>
      </c>
      <c r="H16" s="2">
        <v>14283.88</v>
      </c>
      <c r="I16" s="2">
        <v>294305.75</v>
      </c>
      <c r="J16" s="2">
        <v>294305.75</v>
      </c>
      <c r="K16" s="2">
        <v>14283.88</v>
      </c>
      <c r="L16" s="2">
        <v>294305.75</v>
      </c>
      <c r="M16" s="2">
        <v>294305.75</v>
      </c>
      <c r="N16" s="2">
        <v>14283.88</v>
      </c>
      <c r="O16" s="2">
        <v>14283.88</v>
      </c>
    </row>
    <row r="17" spans="1:15" x14ac:dyDescent="0.25">
      <c r="A17" s="1" t="s">
        <v>504</v>
      </c>
      <c r="B17" s="1" t="s">
        <v>505</v>
      </c>
      <c r="C17" s="2">
        <v>1000</v>
      </c>
      <c r="D17" s="2">
        <v>2000</v>
      </c>
      <c r="E17" s="2">
        <v>3000</v>
      </c>
      <c r="F17" s="2">
        <v>1002.33</v>
      </c>
      <c r="G17" s="2">
        <v>1002.33</v>
      </c>
      <c r="H17" s="2">
        <v>1997.67</v>
      </c>
      <c r="I17" s="2">
        <v>1002.33</v>
      </c>
      <c r="J17" s="2">
        <v>1002.33</v>
      </c>
      <c r="K17" s="2">
        <v>1997.67</v>
      </c>
      <c r="L17" s="2">
        <v>1002.33</v>
      </c>
      <c r="M17" s="2">
        <v>1002.33</v>
      </c>
      <c r="N17" s="2">
        <v>1997.67</v>
      </c>
      <c r="O17" s="2">
        <v>1997.67</v>
      </c>
    </row>
    <row r="18" spans="1:15" x14ac:dyDescent="0.25">
      <c r="A18" s="1" t="s">
        <v>506</v>
      </c>
      <c r="B18" s="1" t="s">
        <v>347</v>
      </c>
      <c r="C18" s="2">
        <v>159360</v>
      </c>
      <c r="D18" s="2">
        <v>135064.16</v>
      </c>
      <c r="E18" s="2">
        <v>294424.15999999997</v>
      </c>
      <c r="F18" s="2">
        <v>289694.94</v>
      </c>
      <c r="G18" s="2">
        <v>289694.94</v>
      </c>
      <c r="H18" s="2">
        <v>4729.22</v>
      </c>
      <c r="I18" s="2">
        <v>289694.94</v>
      </c>
      <c r="J18" s="2">
        <v>289694.94</v>
      </c>
      <c r="K18" s="2">
        <v>4729.22</v>
      </c>
      <c r="L18" s="2">
        <v>289694.94</v>
      </c>
      <c r="M18" s="2">
        <v>289694.94</v>
      </c>
      <c r="N18" s="2">
        <v>4729.22</v>
      </c>
      <c r="O18" s="2">
        <v>4729.22</v>
      </c>
    </row>
    <row r="19" spans="1:15" x14ac:dyDescent="0.25">
      <c r="A19" s="1" t="s">
        <v>507</v>
      </c>
      <c r="B19" s="1" t="s">
        <v>86</v>
      </c>
      <c r="C19" s="2">
        <v>3000</v>
      </c>
      <c r="D19" s="2">
        <v>6000</v>
      </c>
      <c r="E19" s="2">
        <v>9000</v>
      </c>
      <c r="F19" s="2">
        <v>3608.48</v>
      </c>
      <c r="G19" s="2">
        <v>3608.48</v>
      </c>
      <c r="H19" s="2">
        <v>5391.52</v>
      </c>
      <c r="I19" s="2">
        <v>3608.48</v>
      </c>
      <c r="J19" s="2">
        <v>3608.48</v>
      </c>
      <c r="K19" s="2">
        <v>5391.52</v>
      </c>
      <c r="L19" s="2">
        <v>3608.48</v>
      </c>
      <c r="M19" s="2">
        <v>3608.48</v>
      </c>
      <c r="N19" s="2">
        <v>5391.52</v>
      </c>
      <c r="O19" s="2">
        <v>5391.52</v>
      </c>
    </row>
    <row r="20" spans="1:15" x14ac:dyDescent="0.25">
      <c r="A20" s="1" t="s">
        <v>508</v>
      </c>
      <c r="B20" s="1" t="s">
        <v>509</v>
      </c>
      <c r="C20" s="2">
        <v>4500</v>
      </c>
      <c r="D20" s="2">
        <v>-2334.5300000000002</v>
      </c>
      <c r="E20" s="2">
        <v>2165.4699999999998</v>
      </c>
      <c r="F20" s="1">
        <v>0</v>
      </c>
      <c r="G20" s="1">
        <v>0</v>
      </c>
      <c r="H20" s="2">
        <v>2165.4699999999998</v>
      </c>
      <c r="I20" s="1">
        <v>0</v>
      </c>
      <c r="J20" s="1">
        <v>0</v>
      </c>
      <c r="K20" s="2">
        <v>2165.4699999999998</v>
      </c>
      <c r="L20" s="1">
        <v>0</v>
      </c>
      <c r="M20" s="1">
        <v>0</v>
      </c>
      <c r="N20" s="2">
        <v>2165.4699999999998</v>
      </c>
      <c r="O20" s="2">
        <v>2165.4699999999998</v>
      </c>
    </row>
    <row r="21" spans="1:15" x14ac:dyDescent="0.25">
      <c r="A21" s="1">
        <v>5106</v>
      </c>
      <c r="B21" s="1" t="s">
        <v>87</v>
      </c>
      <c r="C21" s="2">
        <v>279545.09999999998</v>
      </c>
      <c r="D21" s="2">
        <v>31241.360000000001</v>
      </c>
      <c r="E21" s="2">
        <v>310786.46000000002</v>
      </c>
      <c r="F21" s="2">
        <v>303941.74</v>
      </c>
      <c r="G21" s="2">
        <v>303941.74</v>
      </c>
      <c r="H21" s="2">
        <v>6844.72</v>
      </c>
      <c r="I21" s="2">
        <v>303941.74</v>
      </c>
      <c r="J21" s="2">
        <v>303941.74</v>
      </c>
      <c r="K21" s="2">
        <v>6844.72</v>
      </c>
      <c r="L21" s="2">
        <v>303941.74</v>
      </c>
      <c r="M21" s="2">
        <v>303941.74</v>
      </c>
      <c r="N21" s="2">
        <v>6844.72</v>
      </c>
      <c r="O21" s="2">
        <v>6844.72</v>
      </c>
    </row>
    <row r="22" spans="1:15" x14ac:dyDescent="0.25">
      <c r="A22" s="1" t="s">
        <v>510</v>
      </c>
      <c r="B22" s="1" t="s">
        <v>89</v>
      </c>
      <c r="C22" s="2">
        <v>162970.82999999999</v>
      </c>
      <c r="D22" s="2">
        <v>11809.61</v>
      </c>
      <c r="E22" s="2">
        <v>174780.44</v>
      </c>
      <c r="F22" s="2">
        <v>174780.44</v>
      </c>
      <c r="G22" s="2">
        <v>174780.44</v>
      </c>
      <c r="H22" s="2">
        <v>0</v>
      </c>
      <c r="I22" s="2">
        <v>174780.44</v>
      </c>
      <c r="J22" s="2">
        <v>174780.44</v>
      </c>
      <c r="K22" s="2">
        <v>0</v>
      </c>
      <c r="L22" s="2">
        <v>174780.44</v>
      </c>
      <c r="M22" s="2">
        <v>174780.44</v>
      </c>
      <c r="N22" s="2">
        <v>0</v>
      </c>
      <c r="O22" s="2">
        <v>0</v>
      </c>
    </row>
    <row r="23" spans="1:15" x14ac:dyDescent="0.25">
      <c r="A23" s="1" t="s">
        <v>1366</v>
      </c>
      <c r="B23" s="1" t="s">
        <v>1367</v>
      </c>
      <c r="C23" s="2">
        <v>0</v>
      </c>
      <c r="D23" s="2">
        <v>13570.91</v>
      </c>
      <c r="E23" s="2">
        <v>13570.91</v>
      </c>
      <c r="F23" s="2">
        <v>13230.63</v>
      </c>
      <c r="G23" s="2">
        <v>13230.63</v>
      </c>
      <c r="H23" s="2">
        <v>340.28</v>
      </c>
      <c r="I23" s="2">
        <v>13230.63</v>
      </c>
      <c r="J23" s="2">
        <v>13230.63</v>
      </c>
      <c r="K23" s="2">
        <v>340.28</v>
      </c>
      <c r="L23" s="2">
        <v>13230.63</v>
      </c>
      <c r="M23" s="2">
        <v>13230.63</v>
      </c>
      <c r="N23" s="2">
        <v>340.28</v>
      </c>
      <c r="O23" s="2">
        <v>340.28</v>
      </c>
    </row>
    <row r="24" spans="1:15" x14ac:dyDescent="0.25">
      <c r="A24" s="1" t="s">
        <v>512</v>
      </c>
      <c r="B24" s="1" t="s">
        <v>95</v>
      </c>
      <c r="C24" s="2">
        <v>116574.27</v>
      </c>
      <c r="D24" s="2">
        <v>631.26</v>
      </c>
      <c r="E24" s="2">
        <v>117205.53</v>
      </c>
      <c r="F24" s="2">
        <v>110702.84</v>
      </c>
      <c r="G24" s="2">
        <v>110702.84</v>
      </c>
      <c r="H24" s="2">
        <v>6502.69</v>
      </c>
      <c r="I24" s="2">
        <v>110702.84</v>
      </c>
      <c r="J24" s="2">
        <v>110702.84</v>
      </c>
      <c r="K24" s="2">
        <v>6502.69</v>
      </c>
      <c r="L24" s="2">
        <v>110702.84</v>
      </c>
      <c r="M24" s="2">
        <v>110702.84</v>
      </c>
      <c r="N24" s="2">
        <v>6502.69</v>
      </c>
      <c r="O24" s="2">
        <v>6502.69</v>
      </c>
    </row>
    <row r="25" spans="1:15" x14ac:dyDescent="0.25">
      <c r="A25" s="1" t="s">
        <v>1368</v>
      </c>
      <c r="B25" s="1" t="s">
        <v>1369</v>
      </c>
      <c r="C25" s="1">
        <v>0</v>
      </c>
      <c r="D25" s="2">
        <v>5229.58</v>
      </c>
      <c r="E25" s="2">
        <v>5229.58</v>
      </c>
      <c r="F25" s="2">
        <v>5227.83</v>
      </c>
      <c r="G25" s="2">
        <v>5227.83</v>
      </c>
      <c r="H25" s="1">
        <v>1.75</v>
      </c>
      <c r="I25" s="2">
        <v>5227.83</v>
      </c>
      <c r="J25" s="2">
        <v>5227.83</v>
      </c>
      <c r="K25" s="1">
        <v>1.75</v>
      </c>
      <c r="L25" s="2">
        <v>5227.83</v>
      </c>
      <c r="M25" s="2">
        <v>5227.83</v>
      </c>
      <c r="N25" s="1">
        <v>1.75</v>
      </c>
      <c r="O25" s="1">
        <v>1.75</v>
      </c>
    </row>
    <row r="26" spans="1:15" x14ac:dyDescent="0.25">
      <c r="A26" s="1">
        <v>5107</v>
      </c>
      <c r="B26" s="1" t="s">
        <v>102</v>
      </c>
      <c r="C26" s="2">
        <v>10600</v>
      </c>
      <c r="D26" s="2">
        <v>2707.42</v>
      </c>
      <c r="E26" s="2">
        <v>13307.42</v>
      </c>
      <c r="F26" s="1">
        <v>834.83</v>
      </c>
      <c r="G26" s="1">
        <v>834.83</v>
      </c>
      <c r="H26" s="2">
        <v>12472.59</v>
      </c>
      <c r="I26" s="1">
        <v>834.83</v>
      </c>
      <c r="J26" s="1">
        <v>834.83</v>
      </c>
      <c r="K26" s="2">
        <v>12472.59</v>
      </c>
      <c r="L26" s="1">
        <v>834.83</v>
      </c>
      <c r="M26" s="1">
        <v>834.83</v>
      </c>
      <c r="N26" s="2">
        <v>12472.59</v>
      </c>
      <c r="O26" s="2">
        <v>12472.59</v>
      </c>
    </row>
    <row r="27" spans="1:15" x14ac:dyDescent="0.25">
      <c r="A27" s="1" t="s">
        <v>514</v>
      </c>
      <c r="B27" s="1" t="s">
        <v>515</v>
      </c>
      <c r="C27" s="1">
        <v>100</v>
      </c>
      <c r="D27" s="1">
        <v>0</v>
      </c>
      <c r="E27" s="1">
        <v>100</v>
      </c>
      <c r="F27" s="1">
        <v>0</v>
      </c>
      <c r="G27" s="1">
        <v>0</v>
      </c>
      <c r="H27" s="1">
        <v>100</v>
      </c>
      <c r="I27" s="1">
        <v>0</v>
      </c>
      <c r="J27" s="1">
        <v>0</v>
      </c>
      <c r="K27" s="1">
        <v>100</v>
      </c>
      <c r="L27" s="1">
        <v>0</v>
      </c>
      <c r="M27" s="1">
        <v>0</v>
      </c>
      <c r="N27" s="1">
        <v>100</v>
      </c>
      <c r="O27" s="1">
        <v>100</v>
      </c>
    </row>
    <row r="28" spans="1:15" x14ac:dyDescent="0.25">
      <c r="A28" s="1" t="s">
        <v>516</v>
      </c>
      <c r="B28" s="1" t="s">
        <v>517</v>
      </c>
      <c r="C28" s="2">
        <v>5500</v>
      </c>
      <c r="D28" s="2">
        <v>2707.42</v>
      </c>
      <c r="E28" s="2">
        <v>8207.42</v>
      </c>
      <c r="F28" s="1">
        <v>834.83</v>
      </c>
      <c r="G28" s="1">
        <v>834.83</v>
      </c>
      <c r="H28" s="2">
        <v>7372.59</v>
      </c>
      <c r="I28" s="1">
        <v>834.83</v>
      </c>
      <c r="J28" s="1">
        <v>834.83</v>
      </c>
      <c r="K28" s="2">
        <v>7372.59</v>
      </c>
      <c r="L28" s="1">
        <v>834.83</v>
      </c>
      <c r="M28" s="1">
        <v>834.83</v>
      </c>
      <c r="N28" s="2">
        <v>7372.59</v>
      </c>
      <c r="O28" s="2">
        <v>7372.59</v>
      </c>
    </row>
    <row r="29" spans="1:15" x14ac:dyDescent="0.25">
      <c r="A29" s="1" t="s">
        <v>518</v>
      </c>
      <c r="B29" s="1" t="s">
        <v>106</v>
      </c>
      <c r="C29" s="2">
        <v>5000</v>
      </c>
      <c r="D29" s="1">
        <v>0</v>
      </c>
      <c r="E29" s="2">
        <v>5000</v>
      </c>
      <c r="F29" s="1">
        <v>0</v>
      </c>
      <c r="G29" s="1">
        <v>0</v>
      </c>
      <c r="H29" s="2">
        <v>5000</v>
      </c>
      <c r="I29" s="1">
        <v>0</v>
      </c>
      <c r="J29" s="1">
        <v>0</v>
      </c>
      <c r="K29" s="2">
        <v>5000</v>
      </c>
      <c r="L29" s="1">
        <v>0</v>
      </c>
      <c r="M29" s="1">
        <v>0</v>
      </c>
      <c r="N29" s="2">
        <v>5000</v>
      </c>
      <c r="O29" s="2">
        <v>5000</v>
      </c>
    </row>
    <row r="30" spans="1:15" x14ac:dyDescent="0.25">
      <c r="A30" s="1">
        <v>5199</v>
      </c>
      <c r="B30" s="1" t="s">
        <v>107</v>
      </c>
      <c r="C30" s="2">
        <v>158000</v>
      </c>
      <c r="D30" s="2">
        <v>-157100.76999999999</v>
      </c>
      <c r="E30" s="1">
        <v>899.23</v>
      </c>
      <c r="F30" s="1">
        <v>0</v>
      </c>
      <c r="G30" s="1">
        <v>0</v>
      </c>
      <c r="H30" s="1">
        <v>899.23</v>
      </c>
      <c r="I30" s="1">
        <v>0</v>
      </c>
      <c r="J30" s="1">
        <v>0</v>
      </c>
      <c r="K30" s="1">
        <v>899.23</v>
      </c>
      <c r="L30" s="1">
        <v>0</v>
      </c>
      <c r="M30" s="1">
        <v>0</v>
      </c>
      <c r="N30" s="1">
        <v>899.23</v>
      </c>
      <c r="O30" s="1">
        <v>899.23</v>
      </c>
    </row>
    <row r="31" spans="1:15" x14ac:dyDescent="0.25">
      <c r="A31" s="1" t="s">
        <v>519</v>
      </c>
      <c r="B31" s="1" t="s">
        <v>520</v>
      </c>
      <c r="C31" s="2">
        <v>158000</v>
      </c>
      <c r="D31" s="2">
        <v>-157100.76999999999</v>
      </c>
      <c r="E31" s="1">
        <v>899.23</v>
      </c>
      <c r="F31" s="1">
        <v>0</v>
      </c>
      <c r="G31" s="1">
        <v>0</v>
      </c>
      <c r="H31" s="1">
        <v>899.23</v>
      </c>
      <c r="I31" s="1">
        <v>0</v>
      </c>
      <c r="J31" s="1">
        <v>0</v>
      </c>
      <c r="K31" s="1">
        <v>899.23</v>
      </c>
      <c r="L31" s="1">
        <v>0</v>
      </c>
      <c r="M31" s="1">
        <v>0</v>
      </c>
      <c r="N31" s="1">
        <v>899.23</v>
      </c>
      <c r="O31" s="1">
        <v>899.23</v>
      </c>
    </row>
    <row r="32" spans="1:15" x14ac:dyDescent="0.25">
      <c r="A32" s="1">
        <v>5201</v>
      </c>
      <c r="B32" s="1" t="s">
        <v>1370</v>
      </c>
      <c r="C32" s="1">
        <v>0</v>
      </c>
      <c r="D32" s="2">
        <v>5000</v>
      </c>
      <c r="E32" s="2">
        <v>5000</v>
      </c>
      <c r="F32" s="2">
        <v>4380.17</v>
      </c>
      <c r="G32" s="2">
        <v>4380.17</v>
      </c>
      <c r="H32" s="1">
        <v>619.83000000000004</v>
      </c>
      <c r="I32" s="2">
        <v>4380.17</v>
      </c>
      <c r="J32" s="2">
        <v>4380.17</v>
      </c>
      <c r="K32" s="1">
        <v>619.83000000000004</v>
      </c>
      <c r="L32" s="2">
        <v>4380.17</v>
      </c>
      <c r="M32" s="2">
        <v>4380.17</v>
      </c>
      <c r="N32" s="1">
        <v>619.83000000000004</v>
      </c>
      <c r="O32" s="1">
        <v>619.83000000000004</v>
      </c>
    </row>
    <row r="33" spans="1:15" x14ac:dyDescent="0.25">
      <c r="A33" s="1" t="s">
        <v>522</v>
      </c>
      <c r="B33" s="1" t="s">
        <v>523</v>
      </c>
      <c r="C33" s="1">
        <v>0</v>
      </c>
      <c r="D33" s="2">
        <v>5000</v>
      </c>
      <c r="E33" s="2">
        <v>5000</v>
      </c>
      <c r="F33" s="2">
        <v>4380.17</v>
      </c>
      <c r="G33" s="2">
        <v>4380.17</v>
      </c>
      <c r="H33" s="1">
        <v>619.83000000000004</v>
      </c>
      <c r="I33" s="2">
        <v>4380.17</v>
      </c>
      <c r="J33" s="2">
        <v>4380.17</v>
      </c>
      <c r="K33" s="1">
        <v>619.83000000000004</v>
      </c>
      <c r="L33" s="2">
        <v>4380.17</v>
      </c>
      <c r="M33" s="2">
        <v>4380.17</v>
      </c>
      <c r="N33" s="1">
        <v>619.83000000000004</v>
      </c>
      <c r="O33" s="1">
        <v>619.83000000000004</v>
      </c>
    </row>
    <row r="34" spans="1:15" x14ac:dyDescent="0.25">
      <c r="A34" s="1">
        <v>7102</v>
      </c>
      <c r="B34" s="1" t="s">
        <v>65</v>
      </c>
      <c r="C34" s="2">
        <v>24806.080000000002</v>
      </c>
      <c r="D34" s="1">
        <v>0</v>
      </c>
      <c r="E34" s="2">
        <v>24806.080000000002</v>
      </c>
      <c r="F34" s="2">
        <v>16707.189999999999</v>
      </c>
      <c r="G34" s="2">
        <v>16707.189999999999</v>
      </c>
      <c r="H34" s="2">
        <v>8098.89</v>
      </c>
      <c r="I34" s="2">
        <v>16707.189999999999</v>
      </c>
      <c r="J34" s="2">
        <v>16707.189999999999</v>
      </c>
      <c r="K34" s="2">
        <v>8098.89</v>
      </c>
      <c r="L34" s="2">
        <v>15014.5</v>
      </c>
      <c r="M34" s="2">
        <v>15014.5</v>
      </c>
      <c r="N34" s="2">
        <v>8098.89</v>
      </c>
      <c r="O34" s="2">
        <v>8098.89</v>
      </c>
    </row>
    <row r="35" spans="1:15" x14ac:dyDescent="0.25">
      <c r="A35" s="1" t="s">
        <v>524</v>
      </c>
      <c r="B35" s="1" t="s">
        <v>67</v>
      </c>
      <c r="C35" s="2">
        <v>15243.58</v>
      </c>
      <c r="D35" s="1">
        <v>0</v>
      </c>
      <c r="E35" s="2">
        <v>15243.58</v>
      </c>
      <c r="F35" s="2">
        <v>7902.74</v>
      </c>
      <c r="G35" s="2">
        <v>7902.74</v>
      </c>
      <c r="H35" s="2">
        <v>7340.84</v>
      </c>
      <c r="I35" s="2">
        <v>7902.74</v>
      </c>
      <c r="J35" s="2">
        <v>7902.74</v>
      </c>
      <c r="K35" s="2">
        <v>7340.84</v>
      </c>
      <c r="L35" s="2">
        <v>7475.68</v>
      </c>
      <c r="M35" s="2">
        <v>7475.68</v>
      </c>
      <c r="N35" s="2">
        <v>7340.84</v>
      </c>
      <c r="O35" s="2">
        <v>7340.84</v>
      </c>
    </row>
    <row r="36" spans="1:15" x14ac:dyDescent="0.25">
      <c r="A36" s="1" t="s">
        <v>525</v>
      </c>
      <c r="B36" s="1" t="s">
        <v>73</v>
      </c>
      <c r="C36" s="2">
        <v>9562.5</v>
      </c>
      <c r="D36" s="1">
        <v>0</v>
      </c>
      <c r="E36" s="2">
        <v>9562.5</v>
      </c>
      <c r="F36" s="2">
        <v>8804.4500000000007</v>
      </c>
      <c r="G36" s="2">
        <v>8804.4500000000007</v>
      </c>
      <c r="H36" s="1">
        <v>758.05</v>
      </c>
      <c r="I36" s="2">
        <v>8804.4500000000007</v>
      </c>
      <c r="J36" s="2">
        <v>8804.4500000000007</v>
      </c>
      <c r="K36" s="1">
        <v>758.05</v>
      </c>
      <c r="L36" s="2">
        <v>7538.82</v>
      </c>
      <c r="M36" s="2">
        <v>7538.82</v>
      </c>
      <c r="N36" s="1">
        <v>758.05</v>
      </c>
      <c r="O36" s="1">
        <v>758.05</v>
      </c>
    </row>
    <row r="37" spans="1:15" x14ac:dyDescent="0.25">
      <c r="A37" s="1">
        <v>7105</v>
      </c>
      <c r="B37" s="1" t="s">
        <v>80</v>
      </c>
      <c r="C37" s="2">
        <v>336098.96</v>
      </c>
      <c r="D37" s="2">
        <v>-108000</v>
      </c>
      <c r="E37" s="2">
        <v>228098.96</v>
      </c>
      <c r="F37" s="2">
        <v>157841.26</v>
      </c>
      <c r="G37" s="2">
        <v>157841.26</v>
      </c>
      <c r="H37" s="2">
        <v>70257.7</v>
      </c>
      <c r="I37" s="2">
        <v>157841.26</v>
      </c>
      <c r="J37" s="2">
        <v>157841.26</v>
      </c>
      <c r="K37" s="2">
        <v>70257.7</v>
      </c>
      <c r="L37" s="2">
        <v>157841.26</v>
      </c>
      <c r="M37" s="2">
        <v>157841.26</v>
      </c>
      <c r="N37" s="2">
        <v>70257.7</v>
      </c>
      <c r="O37" s="2">
        <v>70257.7</v>
      </c>
    </row>
    <row r="38" spans="1:15" x14ac:dyDescent="0.25">
      <c r="A38" s="1" t="s">
        <v>526</v>
      </c>
      <c r="B38" s="1" t="s">
        <v>527</v>
      </c>
      <c r="C38" s="2">
        <v>3176</v>
      </c>
      <c r="D38" s="2">
        <v>-3000</v>
      </c>
      <c r="E38" s="1">
        <v>176</v>
      </c>
      <c r="F38" s="1">
        <v>0</v>
      </c>
      <c r="G38" s="1">
        <v>0</v>
      </c>
      <c r="H38" s="1">
        <v>176</v>
      </c>
      <c r="I38" s="1">
        <v>0</v>
      </c>
      <c r="J38" s="1">
        <v>0</v>
      </c>
      <c r="K38" s="1">
        <v>176</v>
      </c>
      <c r="L38" s="1">
        <v>0</v>
      </c>
      <c r="M38" s="1">
        <v>0</v>
      </c>
      <c r="N38" s="1">
        <v>176</v>
      </c>
      <c r="O38" s="1">
        <v>176</v>
      </c>
    </row>
    <row r="39" spans="1:15" x14ac:dyDescent="0.25">
      <c r="A39" s="1" t="s">
        <v>528</v>
      </c>
      <c r="B39" s="1" t="s">
        <v>82</v>
      </c>
      <c r="C39" s="2">
        <v>125424.6</v>
      </c>
      <c r="D39" s="2">
        <v>-105000</v>
      </c>
      <c r="E39" s="2">
        <v>20424.599999999999</v>
      </c>
      <c r="F39" s="2">
        <v>6664.8</v>
      </c>
      <c r="G39" s="2">
        <v>6664.8</v>
      </c>
      <c r="H39" s="2">
        <v>13759.8</v>
      </c>
      <c r="I39" s="2">
        <v>6664.8</v>
      </c>
      <c r="J39" s="2">
        <v>6664.8</v>
      </c>
      <c r="K39" s="2">
        <v>13759.8</v>
      </c>
      <c r="L39" s="2">
        <v>6664.8</v>
      </c>
      <c r="M39" s="2">
        <v>6664.8</v>
      </c>
      <c r="N39" s="2">
        <v>13759.8</v>
      </c>
      <c r="O39" s="2">
        <v>13759.8</v>
      </c>
    </row>
    <row r="40" spans="1:15" x14ac:dyDescent="0.25">
      <c r="A40" s="1" t="s">
        <v>529</v>
      </c>
      <c r="B40" s="1" t="s">
        <v>530</v>
      </c>
      <c r="C40" s="2">
        <v>141978.35999999999</v>
      </c>
      <c r="D40" s="1">
        <v>0</v>
      </c>
      <c r="E40" s="2">
        <v>141978.35999999999</v>
      </c>
      <c r="F40" s="2">
        <v>113841.46</v>
      </c>
      <c r="G40" s="2">
        <v>113841.46</v>
      </c>
      <c r="H40" s="2">
        <v>28136.9</v>
      </c>
      <c r="I40" s="2">
        <v>113841.46</v>
      </c>
      <c r="J40" s="2">
        <v>113841.46</v>
      </c>
      <c r="K40" s="2">
        <v>28136.9</v>
      </c>
      <c r="L40" s="2">
        <v>113841.46</v>
      </c>
      <c r="M40" s="2">
        <v>113841.46</v>
      </c>
      <c r="N40" s="2">
        <v>28136.9</v>
      </c>
      <c r="O40" s="2">
        <v>28136.9</v>
      </c>
    </row>
    <row r="41" spans="1:15" x14ac:dyDescent="0.25">
      <c r="A41" s="1" t="s">
        <v>531</v>
      </c>
      <c r="B41" s="1" t="s">
        <v>532</v>
      </c>
      <c r="C41" s="2">
        <v>65520</v>
      </c>
      <c r="D41" s="1">
        <v>0</v>
      </c>
      <c r="E41" s="2">
        <v>65520</v>
      </c>
      <c r="F41" s="2">
        <v>37335</v>
      </c>
      <c r="G41" s="2">
        <v>37335</v>
      </c>
      <c r="H41" s="2">
        <v>28185</v>
      </c>
      <c r="I41" s="2">
        <v>37335</v>
      </c>
      <c r="J41" s="2">
        <v>37335</v>
      </c>
      <c r="K41" s="2">
        <v>28185</v>
      </c>
      <c r="L41" s="2">
        <v>37335</v>
      </c>
      <c r="M41" s="2">
        <v>37335</v>
      </c>
      <c r="N41" s="2">
        <v>28185</v>
      </c>
      <c r="O41" s="2">
        <v>28185</v>
      </c>
    </row>
    <row r="42" spans="1:15" x14ac:dyDescent="0.25">
      <c r="A42" s="1">
        <v>7106</v>
      </c>
      <c r="B42" s="1" t="s">
        <v>87</v>
      </c>
      <c r="C42" s="2">
        <v>32399.71</v>
      </c>
      <c r="D42" s="1">
        <v>0</v>
      </c>
      <c r="E42" s="2">
        <v>32399.71</v>
      </c>
      <c r="F42" s="2">
        <v>19927.07</v>
      </c>
      <c r="G42" s="2">
        <v>19927.07</v>
      </c>
      <c r="H42" s="2">
        <v>12472.64</v>
      </c>
      <c r="I42" s="2">
        <v>19927.07</v>
      </c>
      <c r="J42" s="2">
        <v>19927.07</v>
      </c>
      <c r="K42" s="2">
        <v>12472.64</v>
      </c>
      <c r="L42" s="2">
        <v>19901.349999999999</v>
      </c>
      <c r="M42" s="2">
        <v>19901.349999999999</v>
      </c>
      <c r="N42" s="2">
        <v>12472.64</v>
      </c>
      <c r="O42" s="2">
        <v>12472.64</v>
      </c>
    </row>
    <row r="43" spans="1:15" x14ac:dyDescent="0.25">
      <c r="A43" s="1" t="s">
        <v>533</v>
      </c>
      <c r="B43" s="1" t="s">
        <v>89</v>
      </c>
      <c r="C43" s="2">
        <v>21311.200000000001</v>
      </c>
      <c r="D43" s="1">
        <v>0</v>
      </c>
      <c r="E43" s="2">
        <v>21311.200000000001</v>
      </c>
      <c r="F43" s="2">
        <v>15673.5</v>
      </c>
      <c r="G43" s="2">
        <v>15673.5</v>
      </c>
      <c r="H43" s="2">
        <v>5637.7</v>
      </c>
      <c r="I43" s="2">
        <v>15673.5</v>
      </c>
      <c r="J43" s="2">
        <v>15673.5</v>
      </c>
      <c r="K43" s="2">
        <v>5637.7</v>
      </c>
      <c r="L43" s="2">
        <v>15673.5</v>
      </c>
      <c r="M43" s="2">
        <v>15673.5</v>
      </c>
      <c r="N43" s="2">
        <v>5637.7</v>
      </c>
      <c r="O43" s="2">
        <v>5637.7</v>
      </c>
    </row>
    <row r="44" spans="1:15" x14ac:dyDescent="0.25">
      <c r="A44" s="1" t="s">
        <v>534</v>
      </c>
      <c r="B44" s="1" t="s">
        <v>95</v>
      </c>
      <c r="C44" s="2">
        <v>11088.51</v>
      </c>
      <c r="D44" s="1">
        <v>0</v>
      </c>
      <c r="E44" s="2">
        <v>11088.51</v>
      </c>
      <c r="F44" s="2">
        <v>4253.57</v>
      </c>
      <c r="G44" s="2">
        <v>4253.57</v>
      </c>
      <c r="H44" s="2">
        <v>6834.94</v>
      </c>
      <c r="I44" s="2">
        <v>4253.57</v>
      </c>
      <c r="J44" s="2">
        <v>4253.57</v>
      </c>
      <c r="K44" s="2">
        <v>6834.94</v>
      </c>
      <c r="L44" s="2">
        <v>4227.8500000000004</v>
      </c>
      <c r="M44" s="2">
        <v>4227.8500000000004</v>
      </c>
      <c r="N44" s="2">
        <v>6834.94</v>
      </c>
      <c r="O44" s="2">
        <v>6834.94</v>
      </c>
    </row>
    <row r="45" spans="1:15" x14ac:dyDescent="0.25">
      <c r="A45" s="1">
        <v>7107</v>
      </c>
      <c r="B45" s="1" t="s">
        <v>102</v>
      </c>
      <c r="C45" s="2">
        <v>387571.84</v>
      </c>
      <c r="D45" s="1">
        <v>-279</v>
      </c>
      <c r="E45" s="2">
        <v>387292.84</v>
      </c>
      <c r="F45" s="2">
        <v>366943.47</v>
      </c>
      <c r="G45" s="2">
        <v>366943.47</v>
      </c>
      <c r="H45" s="2">
        <v>20349.37</v>
      </c>
      <c r="I45" s="2">
        <v>366943.47</v>
      </c>
      <c r="J45" s="2">
        <v>366943.47</v>
      </c>
      <c r="K45" s="2">
        <v>20349.37</v>
      </c>
      <c r="L45" s="2">
        <v>366655.75</v>
      </c>
      <c r="M45" s="2">
        <v>366655.75</v>
      </c>
      <c r="N45" s="2">
        <v>20349.37</v>
      </c>
      <c r="O45" s="2">
        <v>20349.37</v>
      </c>
    </row>
    <row r="46" spans="1:15" x14ac:dyDescent="0.25">
      <c r="A46" s="1" t="s">
        <v>535</v>
      </c>
      <c r="B46" s="1" t="s">
        <v>536</v>
      </c>
      <c r="C46" s="2">
        <v>20000</v>
      </c>
      <c r="D46" s="1">
        <v>0</v>
      </c>
      <c r="E46" s="2">
        <v>20000</v>
      </c>
      <c r="F46" s="2">
        <v>14406.05</v>
      </c>
      <c r="G46" s="2">
        <v>14406.05</v>
      </c>
      <c r="H46" s="2">
        <v>5593.95</v>
      </c>
      <c r="I46" s="2">
        <v>14406.05</v>
      </c>
      <c r="J46" s="2">
        <v>14406.05</v>
      </c>
      <c r="K46" s="2">
        <v>5593.95</v>
      </c>
      <c r="L46" s="2">
        <v>14361.87</v>
      </c>
      <c r="M46" s="2">
        <v>14361.87</v>
      </c>
      <c r="N46" s="2">
        <v>5593.95</v>
      </c>
      <c r="O46" s="2">
        <v>5593.95</v>
      </c>
    </row>
    <row r="47" spans="1:15" x14ac:dyDescent="0.25">
      <c r="A47" s="1" t="s">
        <v>537</v>
      </c>
      <c r="B47" s="1" t="s">
        <v>515</v>
      </c>
      <c r="C47" s="2">
        <v>352328.25</v>
      </c>
      <c r="D47" s="1">
        <v>0</v>
      </c>
      <c r="E47" s="2">
        <v>352328.25</v>
      </c>
      <c r="F47" s="2">
        <v>352328.25</v>
      </c>
      <c r="G47" s="2">
        <v>352328.25</v>
      </c>
      <c r="H47" s="1">
        <v>0</v>
      </c>
      <c r="I47" s="2">
        <v>352328.25</v>
      </c>
      <c r="J47" s="2">
        <v>352328.25</v>
      </c>
      <c r="K47" s="1">
        <v>0</v>
      </c>
      <c r="L47" s="2">
        <v>352133.59</v>
      </c>
      <c r="M47" s="2">
        <v>352133.59</v>
      </c>
      <c r="N47" s="1">
        <v>0</v>
      </c>
      <c r="O47" s="1">
        <v>0</v>
      </c>
    </row>
    <row r="48" spans="1:15" x14ac:dyDescent="0.25">
      <c r="A48" s="1" t="s">
        <v>538</v>
      </c>
      <c r="B48" s="1" t="s">
        <v>104</v>
      </c>
      <c r="C48" s="2">
        <v>15243.59</v>
      </c>
      <c r="D48" s="1">
        <v>-279</v>
      </c>
      <c r="E48" s="2">
        <v>14964.59</v>
      </c>
      <c r="F48" s="1">
        <v>209.17</v>
      </c>
      <c r="G48" s="1">
        <v>209.17</v>
      </c>
      <c r="H48" s="2">
        <v>14755.42</v>
      </c>
      <c r="I48" s="1">
        <v>209.17</v>
      </c>
      <c r="J48" s="1">
        <v>209.17</v>
      </c>
      <c r="K48" s="2">
        <v>14755.42</v>
      </c>
      <c r="L48" s="1">
        <v>160.29</v>
      </c>
      <c r="M48" s="1">
        <v>160.29</v>
      </c>
      <c r="N48" s="2">
        <v>14755.42</v>
      </c>
      <c r="O48" s="2">
        <v>14755.42</v>
      </c>
    </row>
    <row r="49" spans="1:15" x14ac:dyDescent="0.25">
      <c r="A49" s="1">
        <v>7199</v>
      </c>
      <c r="B49" s="1" t="s">
        <v>107</v>
      </c>
      <c r="C49" s="2">
        <v>45000</v>
      </c>
      <c r="D49" s="2">
        <v>-44990</v>
      </c>
      <c r="E49" s="1">
        <v>10</v>
      </c>
      <c r="F49" s="1">
        <v>0</v>
      </c>
      <c r="G49" s="1">
        <v>0</v>
      </c>
      <c r="H49" s="1">
        <v>10</v>
      </c>
      <c r="I49" s="1">
        <v>0</v>
      </c>
      <c r="J49" s="1">
        <v>0</v>
      </c>
      <c r="K49" s="1">
        <v>10</v>
      </c>
      <c r="L49" s="1">
        <v>0</v>
      </c>
      <c r="M49" s="1">
        <v>0</v>
      </c>
      <c r="N49" s="1">
        <v>10</v>
      </c>
      <c r="O49" s="1">
        <v>10</v>
      </c>
    </row>
    <row r="50" spans="1:15" x14ac:dyDescent="0.25">
      <c r="A50" s="1" t="s">
        <v>539</v>
      </c>
      <c r="B50" s="1" t="s">
        <v>109</v>
      </c>
      <c r="C50" s="2">
        <v>45000</v>
      </c>
      <c r="D50" s="2">
        <v>-44990</v>
      </c>
      <c r="E50" s="1">
        <v>10</v>
      </c>
      <c r="F50" s="1">
        <v>0</v>
      </c>
      <c r="G50" s="1">
        <v>0</v>
      </c>
      <c r="H50" s="1">
        <v>10</v>
      </c>
      <c r="I50" s="1">
        <v>0</v>
      </c>
      <c r="J50" s="1">
        <v>0</v>
      </c>
      <c r="K50" s="1">
        <v>10</v>
      </c>
      <c r="L50" s="1">
        <v>0</v>
      </c>
      <c r="M50" s="1">
        <v>0</v>
      </c>
      <c r="N50" s="1">
        <v>10</v>
      </c>
      <c r="O50" s="1">
        <v>10</v>
      </c>
    </row>
    <row r="51" spans="1:15" x14ac:dyDescent="0.25">
      <c r="A51" s="1"/>
      <c r="B51" s="1" t="s">
        <v>540</v>
      </c>
      <c r="C51" s="2">
        <v>10000</v>
      </c>
      <c r="D51" s="1">
        <v>0</v>
      </c>
      <c r="E51" s="2">
        <v>10000</v>
      </c>
      <c r="F51" s="2">
        <v>10000</v>
      </c>
      <c r="G51" s="2">
        <v>10000</v>
      </c>
      <c r="H51" s="1">
        <v>0</v>
      </c>
      <c r="I51" s="2">
        <v>10000</v>
      </c>
      <c r="J51" s="2">
        <v>10000</v>
      </c>
      <c r="K51" s="1">
        <v>0</v>
      </c>
      <c r="L51" s="2">
        <v>10000</v>
      </c>
      <c r="M51" s="2">
        <v>10000</v>
      </c>
      <c r="N51" s="1">
        <v>0</v>
      </c>
      <c r="O51" s="1">
        <v>0</v>
      </c>
    </row>
    <row r="52" spans="1:15" x14ac:dyDescent="0.25">
      <c r="A52" s="1">
        <v>7801</v>
      </c>
      <c r="B52" s="1" t="s">
        <v>277</v>
      </c>
      <c r="C52" s="2">
        <v>10000</v>
      </c>
      <c r="D52" s="1">
        <v>0</v>
      </c>
      <c r="E52" s="2">
        <v>10000</v>
      </c>
      <c r="F52" s="2">
        <v>10000</v>
      </c>
      <c r="G52" s="2">
        <v>10000</v>
      </c>
      <c r="H52" s="1">
        <v>0</v>
      </c>
      <c r="I52" s="2">
        <v>10000</v>
      </c>
      <c r="J52" s="2">
        <v>10000</v>
      </c>
      <c r="K52" s="1">
        <v>0</v>
      </c>
      <c r="L52" s="2">
        <v>10000</v>
      </c>
      <c r="M52" s="2">
        <v>10000</v>
      </c>
      <c r="N52" s="1">
        <v>0</v>
      </c>
      <c r="O52" s="1">
        <v>0</v>
      </c>
    </row>
    <row r="53" spans="1:15" x14ac:dyDescent="0.25">
      <c r="A53" s="1" t="s">
        <v>541</v>
      </c>
      <c r="B53" s="1" t="s">
        <v>542</v>
      </c>
      <c r="C53" s="2">
        <v>10000</v>
      </c>
      <c r="D53" s="1">
        <v>0</v>
      </c>
      <c r="E53" s="2">
        <v>10000</v>
      </c>
      <c r="F53" s="2">
        <v>10000</v>
      </c>
      <c r="G53" s="2">
        <v>10000</v>
      </c>
      <c r="H53" s="1">
        <v>0</v>
      </c>
      <c r="I53" s="2">
        <v>10000</v>
      </c>
      <c r="J53" s="2">
        <v>10000</v>
      </c>
      <c r="K53" s="1">
        <v>0</v>
      </c>
      <c r="L53" s="2">
        <v>10000</v>
      </c>
      <c r="M53" s="2">
        <v>10000</v>
      </c>
      <c r="N53" s="1">
        <v>0</v>
      </c>
      <c r="O53" s="1">
        <v>0</v>
      </c>
    </row>
    <row r="54" spans="1:15" x14ac:dyDescent="0.25">
      <c r="A54" s="1"/>
      <c r="B54" s="96" t="s">
        <v>543</v>
      </c>
      <c r="C54" s="2">
        <v>392398.69</v>
      </c>
      <c r="D54" s="2">
        <v>122466.57</v>
      </c>
      <c r="E54" s="2">
        <v>514865.26</v>
      </c>
      <c r="F54" s="2">
        <v>387882.68</v>
      </c>
      <c r="G54" s="2">
        <v>387882.68</v>
      </c>
      <c r="H54" s="2">
        <v>126982.58</v>
      </c>
      <c r="I54" s="2">
        <v>387882.68</v>
      </c>
      <c r="J54" s="2">
        <v>387882.68</v>
      </c>
      <c r="K54" s="2">
        <v>126982.58</v>
      </c>
      <c r="L54" s="2">
        <v>387882.68</v>
      </c>
      <c r="M54" s="2">
        <v>387882.68</v>
      </c>
      <c r="N54" s="2">
        <v>126982.58</v>
      </c>
      <c r="O54" s="2">
        <v>126982.58</v>
      </c>
    </row>
    <row r="55" spans="1:15" x14ac:dyDescent="0.25">
      <c r="A55" s="1"/>
      <c r="B55" s="1" t="s">
        <v>42</v>
      </c>
      <c r="C55" s="2">
        <v>392398.69</v>
      </c>
      <c r="D55" s="2">
        <v>122466.57</v>
      </c>
      <c r="E55" s="2">
        <v>514865.26</v>
      </c>
      <c r="F55" s="2">
        <v>387882.68</v>
      </c>
      <c r="G55" s="2">
        <v>387882.68</v>
      </c>
      <c r="H55" s="2">
        <v>126982.58</v>
      </c>
      <c r="I55" s="2">
        <v>387882.68</v>
      </c>
      <c r="J55" s="2">
        <v>387882.68</v>
      </c>
      <c r="K55" s="2">
        <v>126982.58</v>
      </c>
      <c r="L55" s="2">
        <v>387882.68</v>
      </c>
      <c r="M55" s="2">
        <v>387882.68</v>
      </c>
      <c r="N55" s="2">
        <v>126982.58</v>
      </c>
      <c r="O55" s="2">
        <v>126982.58</v>
      </c>
    </row>
    <row r="56" spans="1:15" x14ac:dyDescent="0.25">
      <c r="A56" s="1"/>
      <c r="B56" s="1" t="s">
        <v>544</v>
      </c>
      <c r="C56" s="2">
        <v>267600</v>
      </c>
      <c r="D56" s="2">
        <v>13838.86</v>
      </c>
      <c r="E56" s="2">
        <v>281438.86</v>
      </c>
      <c r="F56" s="2">
        <v>177739.29</v>
      </c>
      <c r="G56" s="2">
        <v>177739.29</v>
      </c>
      <c r="H56" s="2">
        <v>103699.57</v>
      </c>
      <c r="I56" s="2">
        <v>177739.29</v>
      </c>
      <c r="J56" s="2">
        <v>177739.29</v>
      </c>
      <c r="K56" s="2">
        <v>103699.57</v>
      </c>
      <c r="L56" s="2">
        <v>177739.29</v>
      </c>
      <c r="M56" s="2">
        <v>177739.29</v>
      </c>
      <c r="N56" s="2">
        <v>103699.57</v>
      </c>
      <c r="O56" s="2">
        <v>103699.57</v>
      </c>
    </row>
    <row r="57" spans="1:15" x14ac:dyDescent="0.25">
      <c r="A57" s="1">
        <v>5307</v>
      </c>
      <c r="B57" s="1" t="s">
        <v>545</v>
      </c>
      <c r="C57" s="2">
        <v>168100</v>
      </c>
      <c r="D57" s="2">
        <v>-75361.37</v>
      </c>
      <c r="E57" s="2">
        <v>92738.63</v>
      </c>
      <c r="F57" s="2">
        <v>84796.65</v>
      </c>
      <c r="G57" s="2">
        <v>84796.65</v>
      </c>
      <c r="H57" s="2">
        <v>7941.98</v>
      </c>
      <c r="I57" s="2">
        <v>84796.65</v>
      </c>
      <c r="J57" s="2">
        <v>84796.65</v>
      </c>
      <c r="K57" s="2">
        <v>7941.98</v>
      </c>
      <c r="L57" s="2">
        <v>84796.65</v>
      </c>
      <c r="M57" s="2">
        <v>84796.65</v>
      </c>
      <c r="N57" s="2">
        <v>7941.98</v>
      </c>
      <c r="O57" s="2">
        <v>7941.98</v>
      </c>
    </row>
    <row r="58" spans="1:15" x14ac:dyDescent="0.25">
      <c r="A58" s="1" t="s">
        <v>546</v>
      </c>
      <c r="B58" s="1" t="s">
        <v>547</v>
      </c>
      <c r="C58" s="2">
        <v>80000</v>
      </c>
      <c r="D58" s="2">
        <v>-44304.28</v>
      </c>
      <c r="E58" s="2">
        <v>35695.72</v>
      </c>
      <c r="F58" s="2">
        <v>30747.61</v>
      </c>
      <c r="G58" s="2">
        <v>30747.61</v>
      </c>
      <c r="H58" s="2">
        <v>4948.1099999999997</v>
      </c>
      <c r="I58" s="2">
        <v>30747.61</v>
      </c>
      <c r="J58" s="2">
        <v>30747.61</v>
      </c>
      <c r="K58" s="2">
        <v>4948.1099999999997</v>
      </c>
      <c r="L58" s="2">
        <v>30747.61</v>
      </c>
      <c r="M58" s="2">
        <v>30747.61</v>
      </c>
      <c r="N58" s="2">
        <v>4948.1099999999997</v>
      </c>
      <c r="O58" s="2">
        <v>4948.1099999999997</v>
      </c>
    </row>
    <row r="59" spans="1:15" x14ac:dyDescent="0.25">
      <c r="A59" s="1" t="s">
        <v>548</v>
      </c>
      <c r="B59" s="1" t="s">
        <v>549</v>
      </c>
      <c r="C59" s="2">
        <v>75000</v>
      </c>
      <c r="D59" s="2">
        <v>-31057.09</v>
      </c>
      <c r="E59" s="2">
        <v>43942.91</v>
      </c>
      <c r="F59" s="2">
        <v>43942.16</v>
      </c>
      <c r="G59" s="2">
        <v>43942.16</v>
      </c>
      <c r="H59" s="1">
        <v>0.75</v>
      </c>
      <c r="I59" s="2">
        <v>43942.16</v>
      </c>
      <c r="J59" s="2">
        <v>43942.16</v>
      </c>
      <c r="K59" s="1">
        <v>0.75</v>
      </c>
      <c r="L59" s="2">
        <v>43942.16</v>
      </c>
      <c r="M59" s="2">
        <v>43942.16</v>
      </c>
      <c r="N59" s="1">
        <v>0.75</v>
      </c>
      <c r="O59" s="1">
        <v>0.75</v>
      </c>
    </row>
    <row r="60" spans="1:15" x14ac:dyDescent="0.25">
      <c r="A60" s="1" t="s">
        <v>550</v>
      </c>
      <c r="B60" s="1" t="s">
        <v>551</v>
      </c>
      <c r="C60" s="2">
        <v>13100</v>
      </c>
      <c r="D60" s="1">
        <v>0</v>
      </c>
      <c r="E60" s="2">
        <v>13100</v>
      </c>
      <c r="F60" s="2">
        <v>10106.879999999999</v>
      </c>
      <c r="G60" s="2">
        <v>10106.879999999999</v>
      </c>
      <c r="H60" s="2">
        <v>2993.12</v>
      </c>
      <c r="I60" s="2">
        <v>10106.879999999999</v>
      </c>
      <c r="J60" s="2">
        <v>10106.879999999999</v>
      </c>
      <c r="K60" s="2">
        <v>2993.12</v>
      </c>
      <c r="L60" s="2">
        <v>10106.879999999999</v>
      </c>
      <c r="M60" s="2">
        <v>10106.879999999999</v>
      </c>
      <c r="N60" s="2">
        <v>2993.12</v>
      </c>
      <c r="O60" s="2">
        <v>2993.12</v>
      </c>
    </row>
    <row r="61" spans="1:15" x14ac:dyDescent="0.25">
      <c r="A61" s="1">
        <v>5308</v>
      </c>
      <c r="B61" s="1" t="s">
        <v>552</v>
      </c>
      <c r="C61" s="2">
        <v>84500</v>
      </c>
      <c r="D61" s="2">
        <v>51398.43</v>
      </c>
      <c r="E61" s="2">
        <v>135898.43</v>
      </c>
      <c r="F61" s="2">
        <v>57291.06</v>
      </c>
      <c r="G61" s="2">
        <v>57291.06</v>
      </c>
      <c r="H61" s="2">
        <v>78607.37</v>
      </c>
      <c r="I61" s="2">
        <v>57291.06</v>
      </c>
      <c r="J61" s="2">
        <v>57291.06</v>
      </c>
      <c r="K61" s="2">
        <v>78607.37</v>
      </c>
      <c r="L61" s="2">
        <v>57291.06</v>
      </c>
      <c r="M61" s="2">
        <v>57291.06</v>
      </c>
      <c r="N61" s="2">
        <v>78607.37</v>
      </c>
      <c r="O61" s="2">
        <v>78607.37</v>
      </c>
    </row>
    <row r="62" spans="1:15" x14ac:dyDescent="0.25">
      <c r="A62" s="1" t="s">
        <v>553</v>
      </c>
      <c r="B62" s="1" t="s">
        <v>554</v>
      </c>
      <c r="C62" s="2">
        <v>70000</v>
      </c>
      <c r="D62" s="2">
        <v>30221</v>
      </c>
      <c r="E62" s="2">
        <v>100221</v>
      </c>
      <c r="F62" s="2">
        <v>49892.57</v>
      </c>
      <c r="G62" s="2">
        <v>49892.57</v>
      </c>
      <c r="H62" s="2">
        <v>50328.43</v>
      </c>
      <c r="I62" s="2">
        <v>49892.57</v>
      </c>
      <c r="J62" s="2">
        <v>49892.57</v>
      </c>
      <c r="K62" s="2">
        <v>50328.43</v>
      </c>
      <c r="L62" s="2">
        <v>49892.57</v>
      </c>
      <c r="M62" s="2">
        <v>49892.57</v>
      </c>
      <c r="N62" s="2">
        <v>50328.43</v>
      </c>
      <c r="O62" s="2">
        <v>50328.43</v>
      </c>
    </row>
    <row r="63" spans="1:15" x14ac:dyDescent="0.25">
      <c r="A63" s="1" t="s">
        <v>555</v>
      </c>
      <c r="B63" s="1" t="s">
        <v>556</v>
      </c>
      <c r="C63" s="2">
        <v>4500</v>
      </c>
      <c r="D63" s="2">
        <v>1398.43</v>
      </c>
      <c r="E63" s="2">
        <v>5898.43</v>
      </c>
      <c r="F63" s="2">
        <v>3920.99</v>
      </c>
      <c r="G63" s="2">
        <v>3920.99</v>
      </c>
      <c r="H63" s="2">
        <v>1977.44</v>
      </c>
      <c r="I63" s="2">
        <v>3920.99</v>
      </c>
      <c r="J63" s="2">
        <v>3920.99</v>
      </c>
      <c r="K63" s="2">
        <v>1977.44</v>
      </c>
      <c r="L63" s="2">
        <v>3920.99</v>
      </c>
      <c r="M63" s="2">
        <v>3920.99</v>
      </c>
      <c r="N63" s="2">
        <v>1977.44</v>
      </c>
      <c r="O63" s="2">
        <v>1977.44</v>
      </c>
    </row>
    <row r="64" spans="1:15" x14ac:dyDescent="0.25">
      <c r="A64" s="1" t="s">
        <v>557</v>
      </c>
      <c r="B64" s="1" t="s">
        <v>144</v>
      </c>
      <c r="C64" s="2">
        <v>10000</v>
      </c>
      <c r="D64" s="2">
        <v>19779</v>
      </c>
      <c r="E64" s="2">
        <v>29779</v>
      </c>
      <c r="F64" s="2">
        <v>3477.5</v>
      </c>
      <c r="G64" s="2">
        <v>3477.5</v>
      </c>
      <c r="H64" s="2">
        <v>26301.5</v>
      </c>
      <c r="I64" s="2">
        <v>3477.5</v>
      </c>
      <c r="J64" s="2">
        <v>3477.5</v>
      </c>
      <c r="K64" s="2">
        <v>26301.5</v>
      </c>
      <c r="L64" s="2">
        <v>3477.5</v>
      </c>
      <c r="M64" s="2">
        <v>3477.5</v>
      </c>
      <c r="N64" s="2">
        <v>26301.5</v>
      </c>
      <c r="O64" s="2">
        <v>26301.5</v>
      </c>
    </row>
    <row r="65" spans="1:15" x14ac:dyDescent="0.25">
      <c r="A65" s="1">
        <v>5702</v>
      </c>
      <c r="B65" s="1" t="s">
        <v>159</v>
      </c>
      <c r="C65" s="1">
        <v>0</v>
      </c>
      <c r="D65" s="2">
        <v>37025.11</v>
      </c>
      <c r="E65" s="2">
        <v>37025.11</v>
      </c>
      <c r="F65" s="2">
        <v>35469.61</v>
      </c>
      <c r="G65" s="2">
        <v>35469.61</v>
      </c>
      <c r="H65" s="2">
        <v>1555.5</v>
      </c>
      <c r="I65" s="2">
        <v>35469.61</v>
      </c>
      <c r="J65" s="2">
        <v>35469.61</v>
      </c>
      <c r="K65" s="2">
        <v>1555.5</v>
      </c>
      <c r="L65" s="2">
        <v>35469.61</v>
      </c>
      <c r="M65" s="2">
        <v>35469.61</v>
      </c>
      <c r="N65" s="2">
        <v>1555.5</v>
      </c>
      <c r="O65" s="2">
        <v>1555.5</v>
      </c>
    </row>
    <row r="66" spans="1:15" x14ac:dyDescent="0.25">
      <c r="A66" s="1" t="s">
        <v>1371</v>
      </c>
      <c r="B66" s="1" t="s">
        <v>686</v>
      </c>
      <c r="C66" s="1">
        <v>0</v>
      </c>
      <c r="D66" s="2">
        <v>37025.11</v>
      </c>
      <c r="E66" s="2">
        <v>37025.11</v>
      </c>
      <c r="F66" s="2">
        <v>35469.61</v>
      </c>
      <c r="G66" s="2">
        <v>35469.61</v>
      </c>
      <c r="H66" s="2">
        <v>1555.5</v>
      </c>
      <c r="I66" s="2">
        <v>35469.61</v>
      </c>
      <c r="J66" s="2">
        <v>35469.61</v>
      </c>
      <c r="K66" s="2">
        <v>1555.5</v>
      </c>
      <c r="L66" s="2">
        <v>35469.61</v>
      </c>
      <c r="M66" s="2">
        <v>35469.61</v>
      </c>
      <c r="N66" s="2">
        <v>1555.5</v>
      </c>
      <c r="O66" s="2">
        <v>1555.5</v>
      </c>
    </row>
    <row r="67" spans="1:15" x14ac:dyDescent="0.25">
      <c r="A67" s="1">
        <v>7304</v>
      </c>
      <c r="B67" s="1" t="s">
        <v>121</v>
      </c>
      <c r="C67" s="1">
        <v>0</v>
      </c>
      <c r="D67" s="1">
        <v>500</v>
      </c>
      <c r="E67" s="1">
        <v>500</v>
      </c>
      <c r="F67" s="1">
        <v>67.2</v>
      </c>
      <c r="G67" s="1">
        <v>67.2</v>
      </c>
      <c r="H67" s="1">
        <v>432.8</v>
      </c>
      <c r="I67" s="1">
        <v>67.2</v>
      </c>
      <c r="J67" s="1">
        <v>67.2</v>
      </c>
      <c r="K67" s="1">
        <v>432.8</v>
      </c>
      <c r="L67" s="1">
        <v>67.2</v>
      </c>
      <c r="M67" s="1">
        <v>67.2</v>
      </c>
      <c r="N67" s="1">
        <v>432.8</v>
      </c>
      <c r="O67" s="1">
        <v>432.8</v>
      </c>
    </row>
    <row r="68" spans="1:15" x14ac:dyDescent="0.25">
      <c r="A68" s="1" t="s">
        <v>1372</v>
      </c>
      <c r="B68" s="1" t="s">
        <v>123</v>
      </c>
      <c r="C68" s="1">
        <v>0</v>
      </c>
      <c r="D68" s="1">
        <v>500</v>
      </c>
      <c r="E68" s="1">
        <v>500</v>
      </c>
      <c r="F68" s="1">
        <v>67.2</v>
      </c>
      <c r="G68" s="1">
        <v>67.2</v>
      </c>
      <c r="H68" s="1">
        <v>432.8</v>
      </c>
      <c r="I68" s="1">
        <v>67.2</v>
      </c>
      <c r="J68" s="1">
        <v>67.2</v>
      </c>
      <c r="K68" s="1">
        <v>432.8</v>
      </c>
      <c r="L68" s="1">
        <v>67.2</v>
      </c>
      <c r="M68" s="1">
        <v>67.2</v>
      </c>
      <c r="N68" s="1">
        <v>432.8</v>
      </c>
      <c r="O68" s="1">
        <v>432.8</v>
      </c>
    </row>
    <row r="69" spans="1:15" x14ac:dyDescent="0.25">
      <c r="A69" s="1">
        <v>7314</v>
      </c>
      <c r="B69" s="1" t="s">
        <v>151</v>
      </c>
      <c r="C69" s="2">
        <v>15000</v>
      </c>
      <c r="D69" s="1">
        <v>276.69</v>
      </c>
      <c r="E69" s="2">
        <v>15276.69</v>
      </c>
      <c r="F69" s="1">
        <v>114.77</v>
      </c>
      <c r="G69" s="1">
        <v>114.77</v>
      </c>
      <c r="H69" s="2">
        <v>15161.92</v>
      </c>
      <c r="I69" s="1">
        <v>114.77</v>
      </c>
      <c r="J69" s="1">
        <v>114.77</v>
      </c>
      <c r="K69" s="2">
        <v>15161.92</v>
      </c>
      <c r="L69" s="1">
        <v>114.77</v>
      </c>
      <c r="M69" s="1">
        <v>114.77</v>
      </c>
      <c r="N69" s="2">
        <v>15161.92</v>
      </c>
      <c r="O69" s="2">
        <v>15161.92</v>
      </c>
    </row>
    <row r="70" spans="1:15" x14ac:dyDescent="0.25">
      <c r="A70" s="1" t="s">
        <v>558</v>
      </c>
      <c r="B70" s="1" t="s">
        <v>559</v>
      </c>
      <c r="C70" s="2">
        <v>5000</v>
      </c>
      <c r="D70" s="1">
        <v>-23.31</v>
      </c>
      <c r="E70" s="2">
        <v>4976.6899999999996</v>
      </c>
      <c r="F70" s="1">
        <v>114.77</v>
      </c>
      <c r="G70" s="1">
        <v>114.77</v>
      </c>
      <c r="H70" s="2">
        <v>4861.92</v>
      </c>
      <c r="I70" s="1">
        <v>114.77</v>
      </c>
      <c r="J70" s="1">
        <v>114.77</v>
      </c>
      <c r="K70" s="2">
        <v>4861.92</v>
      </c>
      <c r="L70" s="1">
        <v>114.77</v>
      </c>
      <c r="M70" s="1">
        <v>114.77</v>
      </c>
      <c r="N70" s="2">
        <v>4861.92</v>
      </c>
      <c r="O70" s="2">
        <v>4861.92</v>
      </c>
    </row>
    <row r="71" spans="1:15" x14ac:dyDescent="0.25">
      <c r="A71" s="1" t="s">
        <v>560</v>
      </c>
      <c r="B71" s="1" t="s">
        <v>140</v>
      </c>
      <c r="C71" s="2">
        <v>3500</v>
      </c>
      <c r="D71" s="1">
        <v>0</v>
      </c>
      <c r="E71" s="2">
        <v>3500</v>
      </c>
      <c r="F71" s="1">
        <v>0</v>
      </c>
      <c r="G71" s="1">
        <v>0</v>
      </c>
      <c r="H71" s="2">
        <v>3500</v>
      </c>
      <c r="I71" s="1">
        <v>0</v>
      </c>
      <c r="J71" s="1">
        <v>0</v>
      </c>
      <c r="K71" s="2">
        <v>3500</v>
      </c>
      <c r="L71" s="1">
        <v>0</v>
      </c>
      <c r="M71" s="1">
        <v>0</v>
      </c>
      <c r="N71" s="2">
        <v>3500</v>
      </c>
      <c r="O71" s="2">
        <v>3500</v>
      </c>
    </row>
    <row r="72" spans="1:15" x14ac:dyDescent="0.25">
      <c r="A72" s="1" t="s">
        <v>561</v>
      </c>
      <c r="B72" s="1" t="s">
        <v>562</v>
      </c>
      <c r="C72" s="2">
        <v>6500</v>
      </c>
      <c r="D72" s="1">
        <v>300</v>
      </c>
      <c r="E72" s="2">
        <v>6800</v>
      </c>
      <c r="F72" s="1">
        <v>0</v>
      </c>
      <c r="G72" s="1">
        <v>0</v>
      </c>
      <c r="H72" s="2">
        <v>6800</v>
      </c>
      <c r="I72" s="1">
        <v>0</v>
      </c>
      <c r="J72" s="1">
        <v>0</v>
      </c>
      <c r="K72" s="2">
        <v>6800</v>
      </c>
      <c r="L72" s="1">
        <v>0</v>
      </c>
      <c r="M72" s="1">
        <v>0</v>
      </c>
      <c r="N72" s="2">
        <v>6800</v>
      </c>
      <c r="O72" s="2">
        <v>6800</v>
      </c>
    </row>
    <row r="73" spans="1:15" x14ac:dyDescent="0.25">
      <c r="A73" s="1"/>
      <c r="B73" s="1" t="s">
        <v>563</v>
      </c>
      <c r="C73" s="2">
        <v>124798.69</v>
      </c>
      <c r="D73" s="2">
        <v>108627.71</v>
      </c>
      <c r="E73" s="2">
        <v>233426.4</v>
      </c>
      <c r="F73" s="2">
        <v>210143.39</v>
      </c>
      <c r="G73" s="2">
        <v>210143.39</v>
      </c>
      <c r="H73" s="2">
        <v>23283.01</v>
      </c>
      <c r="I73" s="2">
        <v>210143.39</v>
      </c>
      <c r="J73" s="2">
        <v>210143.39</v>
      </c>
      <c r="K73" s="2">
        <v>23283.01</v>
      </c>
      <c r="L73" s="2">
        <v>210143.39</v>
      </c>
      <c r="M73" s="2">
        <v>210143.39</v>
      </c>
      <c r="N73" s="2">
        <v>23283.01</v>
      </c>
      <c r="O73" s="2">
        <v>23283.01</v>
      </c>
    </row>
    <row r="74" spans="1:15" x14ac:dyDescent="0.25">
      <c r="A74" s="1">
        <v>8401</v>
      </c>
      <c r="B74" s="1" t="s">
        <v>163</v>
      </c>
      <c r="C74" s="2">
        <v>124798.69</v>
      </c>
      <c r="D74" s="2">
        <v>108627.71</v>
      </c>
      <c r="E74" s="2">
        <v>233426.4</v>
      </c>
      <c r="F74" s="2">
        <v>210143.39</v>
      </c>
      <c r="G74" s="2">
        <v>210143.39</v>
      </c>
      <c r="H74" s="2">
        <v>23283.01</v>
      </c>
      <c r="I74" s="2">
        <v>210143.39</v>
      </c>
      <c r="J74" s="2">
        <v>210143.39</v>
      </c>
      <c r="K74" s="2">
        <v>23283.01</v>
      </c>
      <c r="L74" s="2">
        <v>210143.39</v>
      </c>
      <c r="M74" s="2">
        <v>210143.39</v>
      </c>
      <c r="N74" s="2">
        <v>23283.01</v>
      </c>
      <c r="O74" s="2">
        <v>23283.01</v>
      </c>
    </row>
    <row r="75" spans="1:15" x14ac:dyDescent="0.25">
      <c r="A75" s="1" t="s">
        <v>1373</v>
      </c>
      <c r="B75" s="1" t="s">
        <v>601</v>
      </c>
      <c r="C75" s="1">
        <v>0</v>
      </c>
      <c r="D75" s="2">
        <v>1215.1300000000001</v>
      </c>
      <c r="E75" s="2">
        <v>1215.1300000000001</v>
      </c>
      <c r="F75" s="1">
        <v>0</v>
      </c>
      <c r="G75" s="1">
        <v>0</v>
      </c>
      <c r="H75" s="2">
        <v>1215.1300000000001</v>
      </c>
      <c r="I75" s="1">
        <v>0</v>
      </c>
      <c r="J75" s="1">
        <v>0</v>
      </c>
      <c r="K75" s="2">
        <v>1215.1300000000001</v>
      </c>
      <c r="L75" s="1">
        <v>0</v>
      </c>
      <c r="M75" s="1">
        <v>0</v>
      </c>
      <c r="N75" s="2">
        <v>1215.1300000000001</v>
      </c>
      <c r="O75" s="2">
        <v>1215.1300000000001</v>
      </c>
    </row>
    <row r="76" spans="1:15" x14ac:dyDescent="0.25">
      <c r="A76" s="1" t="s">
        <v>564</v>
      </c>
      <c r="B76" s="1" t="s">
        <v>123</v>
      </c>
      <c r="C76" s="2">
        <v>25000</v>
      </c>
      <c r="D76" s="2">
        <v>-6842.8</v>
      </c>
      <c r="E76" s="2">
        <v>18157.2</v>
      </c>
      <c r="F76" s="2">
        <v>8144.37</v>
      </c>
      <c r="G76" s="2">
        <v>8144.37</v>
      </c>
      <c r="H76" s="2">
        <v>10012.83</v>
      </c>
      <c r="I76" s="2">
        <v>8144.37</v>
      </c>
      <c r="J76" s="2">
        <v>8144.37</v>
      </c>
      <c r="K76" s="2">
        <v>10012.83</v>
      </c>
      <c r="L76" s="2">
        <v>8144.37</v>
      </c>
      <c r="M76" s="2">
        <v>8144.37</v>
      </c>
      <c r="N76" s="2">
        <v>10012.83</v>
      </c>
      <c r="O76" s="2">
        <v>10012.83</v>
      </c>
    </row>
    <row r="77" spans="1:15" x14ac:dyDescent="0.25">
      <c r="A77" s="1" t="s">
        <v>565</v>
      </c>
      <c r="B77" s="1" t="s">
        <v>566</v>
      </c>
      <c r="C77" s="2">
        <v>99798.69</v>
      </c>
      <c r="D77" s="2">
        <v>114255.38</v>
      </c>
      <c r="E77" s="2">
        <v>214054.07</v>
      </c>
      <c r="F77" s="2">
        <v>201999.02</v>
      </c>
      <c r="G77" s="2">
        <v>201999.02</v>
      </c>
      <c r="H77" s="2">
        <v>12055.05</v>
      </c>
      <c r="I77" s="2">
        <v>201999.02</v>
      </c>
      <c r="J77" s="2">
        <v>201999.02</v>
      </c>
      <c r="K77" s="2">
        <v>12055.05</v>
      </c>
      <c r="L77" s="2">
        <v>201999.02</v>
      </c>
      <c r="M77" s="2">
        <v>201999.02</v>
      </c>
      <c r="N77" s="2">
        <v>12055.05</v>
      </c>
      <c r="O77" s="2">
        <v>12055.05</v>
      </c>
    </row>
    <row r="78" spans="1:15" x14ac:dyDescent="0.25">
      <c r="A78" s="1"/>
      <c r="B78" s="96" t="s">
        <v>567</v>
      </c>
      <c r="C78" s="2">
        <v>958351.78</v>
      </c>
      <c r="D78" s="2">
        <v>-119595.46</v>
      </c>
      <c r="E78" s="2">
        <v>838756.32</v>
      </c>
      <c r="F78" s="2">
        <v>569858.72</v>
      </c>
      <c r="G78" s="2">
        <v>569858.72</v>
      </c>
      <c r="H78" s="2">
        <v>268897.59999999998</v>
      </c>
      <c r="I78" s="2">
        <v>496344.56</v>
      </c>
      <c r="J78" s="2">
        <v>496344.56</v>
      </c>
      <c r="K78" s="2">
        <v>342411.76</v>
      </c>
      <c r="L78" s="2">
        <v>496344.56</v>
      </c>
      <c r="M78" s="2">
        <v>496344.56</v>
      </c>
      <c r="N78" s="2">
        <v>268897.59999999998</v>
      </c>
      <c r="O78" s="2">
        <v>342411.76</v>
      </c>
    </row>
    <row r="79" spans="1:15" x14ac:dyDescent="0.25">
      <c r="A79" s="1"/>
      <c r="B79" s="1" t="s">
        <v>42</v>
      </c>
      <c r="C79" s="2">
        <v>958351.78</v>
      </c>
      <c r="D79" s="2">
        <v>-119595.46</v>
      </c>
      <c r="E79" s="2">
        <v>838756.32</v>
      </c>
      <c r="F79" s="2">
        <v>569858.72</v>
      </c>
      <c r="G79" s="2">
        <v>569858.72</v>
      </c>
      <c r="H79" s="2">
        <v>268897.59999999998</v>
      </c>
      <c r="I79" s="2">
        <v>496344.56</v>
      </c>
      <c r="J79" s="2">
        <v>496344.56</v>
      </c>
      <c r="K79" s="2">
        <v>342411.76</v>
      </c>
      <c r="L79" s="2">
        <v>496344.56</v>
      </c>
      <c r="M79" s="2">
        <v>496344.56</v>
      </c>
      <c r="N79" s="2">
        <v>268897.59999999998</v>
      </c>
      <c r="O79" s="2">
        <v>342411.76</v>
      </c>
    </row>
    <row r="80" spans="1:15" x14ac:dyDescent="0.25">
      <c r="A80" s="1"/>
      <c r="B80" s="1" t="s">
        <v>568</v>
      </c>
      <c r="C80" s="2">
        <v>426620.43</v>
      </c>
      <c r="D80" s="2">
        <v>-38738.42</v>
      </c>
      <c r="E80" s="2">
        <v>387882.01</v>
      </c>
      <c r="F80" s="2">
        <v>207502.41</v>
      </c>
      <c r="G80" s="2">
        <v>207502.41</v>
      </c>
      <c r="H80" s="2">
        <v>180379.6</v>
      </c>
      <c r="I80" s="2">
        <v>207502.41</v>
      </c>
      <c r="J80" s="2">
        <v>207502.41</v>
      </c>
      <c r="K80" s="2">
        <v>180379.6</v>
      </c>
      <c r="L80" s="2">
        <v>207502.41</v>
      </c>
      <c r="M80" s="2">
        <v>207502.41</v>
      </c>
      <c r="N80" s="2">
        <v>180379.6</v>
      </c>
      <c r="O80" s="2">
        <v>180379.6</v>
      </c>
    </row>
    <row r="81" spans="1:15" x14ac:dyDescent="0.25">
      <c r="A81" s="1">
        <v>5301</v>
      </c>
      <c r="B81" s="1" t="s">
        <v>569</v>
      </c>
      <c r="C81" s="2">
        <v>114000</v>
      </c>
      <c r="D81" s="2">
        <v>-5995.76</v>
      </c>
      <c r="E81" s="2">
        <v>108004.24</v>
      </c>
      <c r="F81" s="2">
        <v>94776.86</v>
      </c>
      <c r="G81" s="2">
        <v>94776.86</v>
      </c>
      <c r="H81" s="2">
        <v>13227.38</v>
      </c>
      <c r="I81" s="2">
        <v>94776.86</v>
      </c>
      <c r="J81" s="2">
        <v>94776.86</v>
      </c>
      <c r="K81" s="2">
        <v>13227.38</v>
      </c>
      <c r="L81" s="2">
        <v>94776.86</v>
      </c>
      <c r="M81" s="2">
        <v>94776.86</v>
      </c>
      <c r="N81" s="2">
        <v>13227.38</v>
      </c>
      <c r="O81" s="2">
        <v>13227.38</v>
      </c>
    </row>
    <row r="82" spans="1:15" x14ac:dyDescent="0.25">
      <c r="A82" s="1" t="s">
        <v>570</v>
      </c>
      <c r="B82" s="1" t="s">
        <v>571</v>
      </c>
      <c r="C82" s="2">
        <v>3500</v>
      </c>
      <c r="D82" s="1">
        <v>0</v>
      </c>
      <c r="E82" s="2">
        <v>3500</v>
      </c>
      <c r="F82" s="2">
        <v>1211.18</v>
      </c>
      <c r="G82" s="2">
        <v>1211.18</v>
      </c>
      <c r="H82" s="2">
        <v>2288.8200000000002</v>
      </c>
      <c r="I82" s="2">
        <v>1211.18</v>
      </c>
      <c r="J82" s="2">
        <v>1211.18</v>
      </c>
      <c r="K82" s="2">
        <v>2288.8200000000002</v>
      </c>
      <c r="L82" s="2">
        <v>1211.18</v>
      </c>
      <c r="M82" s="2">
        <v>1211.18</v>
      </c>
      <c r="N82" s="2">
        <v>2288.8200000000002</v>
      </c>
      <c r="O82" s="2">
        <v>2288.8200000000002</v>
      </c>
    </row>
    <row r="83" spans="1:15" x14ac:dyDescent="0.25">
      <c r="A83" s="1" t="s">
        <v>572</v>
      </c>
      <c r="B83" s="1" t="s">
        <v>573</v>
      </c>
      <c r="C83" s="2">
        <v>69500</v>
      </c>
      <c r="D83" s="2">
        <v>-5795.76</v>
      </c>
      <c r="E83" s="2">
        <v>63704.24</v>
      </c>
      <c r="F83" s="2">
        <v>56303.08</v>
      </c>
      <c r="G83" s="2">
        <v>56303.08</v>
      </c>
      <c r="H83" s="2">
        <v>7401.16</v>
      </c>
      <c r="I83" s="2">
        <v>56303.08</v>
      </c>
      <c r="J83" s="2">
        <v>56303.08</v>
      </c>
      <c r="K83" s="2">
        <v>7401.16</v>
      </c>
      <c r="L83" s="2">
        <v>56303.08</v>
      </c>
      <c r="M83" s="2">
        <v>56303.08</v>
      </c>
      <c r="N83" s="2">
        <v>7401.16</v>
      </c>
      <c r="O83" s="2">
        <v>7401.16</v>
      </c>
    </row>
    <row r="84" spans="1:15" x14ac:dyDescent="0.25">
      <c r="A84" s="1" t="s">
        <v>574</v>
      </c>
      <c r="B84" s="1" t="s">
        <v>575</v>
      </c>
      <c r="C84" s="2">
        <v>40000</v>
      </c>
      <c r="D84" s="1">
        <v>-200</v>
      </c>
      <c r="E84" s="2">
        <v>39800</v>
      </c>
      <c r="F84" s="2">
        <v>37043.43</v>
      </c>
      <c r="G84" s="2">
        <v>37043.43</v>
      </c>
      <c r="H84" s="2">
        <v>2756.57</v>
      </c>
      <c r="I84" s="2">
        <v>37043.43</v>
      </c>
      <c r="J84" s="2">
        <v>37043.43</v>
      </c>
      <c r="K84" s="2">
        <v>2756.57</v>
      </c>
      <c r="L84" s="2">
        <v>37043.43</v>
      </c>
      <c r="M84" s="2">
        <v>37043.43</v>
      </c>
      <c r="N84" s="2">
        <v>2756.57</v>
      </c>
      <c r="O84" s="2">
        <v>2756.57</v>
      </c>
    </row>
    <row r="85" spans="1:15" x14ac:dyDescent="0.25">
      <c r="A85" s="1" t="s">
        <v>576</v>
      </c>
      <c r="B85" s="1" t="s">
        <v>577</v>
      </c>
      <c r="C85" s="2">
        <v>1000</v>
      </c>
      <c r="D85" s="1">
        <v>0</v>
      </c>
      <c r="E85" s="2">
        <v>1000</v>
      </c>
      <c r="F85" s="1">
        <v>219.17</v>
      </c>
      <c r="G85" s="1">
        <v>219.17</v>
      </c>
      <c r="H85" s="1">
        <v>780.83</v>
      </c>
      <c r="I85" s="1">
        <v>219.17</v>
      </c>
      <c r="J85" s="1">
        <v>219.17</v>
      </c>
      <c r="K85" s="1">
        <v>780.83</v>
      </c>
      <c r="L85" s="1">
        <v>219.17</v>
      </c>
      <c r="M85" s="1">
        <v>219.17</v>
      </c>
      <c r="N85" s="1">
        <v>780.83</v>
      </c>
      <c r="O85" s="1">
        <v>780.83</v>
      </c>
    </row>
    <row r="86" spans="1:15" x14ac:dyDescent="0.25">
      <c r="A86" s="1">
        <v>5302</v>
      </c>
      <c r="B86" s="1" t="s">
        <v>111</v>
      </c>
      <c r="C86" s="2">
        <v>38500</v>
      </c>
      <c r="D86" s="2">
        <v>37644.160000000003</v>
      </c>
      <c r="E86" s="2">
        <v>76144.160000000003</v>
      </c>
      <c r="F86" s="2">
        <v>11119.4</v>
      </c>
      <c r="G86" s="2">
        <v>11119.4</v>
      </c>
      <c r="H86" s="2">
        <v>65024.76</v>
      </c>
      <c r="I86" s="2">
        <v>11119.4</v>
      </c>
      <c r="J86" s="2">
        <v>11119.4</v>
      </c>
      <c r="K86" s="2">
        <v>65024.76</v>
      </c>
      <c r="L86" s="2">
        <v>11119.4</v>
      </c>
      <c r="M86" s="2">
        <v>11119.4</v>
      </c>
      <c r="N86" s="2">
        <v>65024.76</v>
      </c>
      <c r="O86" s="2">
        <v>65024.76</v>
      </c>
    </row>
    <row r="87" spans="1:15" x14ac:dyDescent="0.25">
      <c r="A87" s="1" t="s">
        <v>578</v>
      </c>
      <c r="B87" s="1" t="s">
        <v>579</v>
      </c>
      <c r="C87" s="2">
        <v>1000</v>
      </c>
      <c r="D87" s="1">
        <v>0</v>
      </c>
      <c r="E87" s="2">
        <v>1000</v>
      </c>
      <c r="F87" s="1">
        <v>298.68</v>
      </c>
      <c r="G87" s="1">
        <v>298.68</v>
      </c>
      <c r="H87" s="1">
        <v>701.32</v>
      </c>
      <c r="I87" s="1">
        <v>298.68</v>
      </c>
      <c r="J87" s="1">
        <v>298.68</v>
      </c>
      <c r="K87" s="1">
        <v>701.32</v>
      </c>
      <c r="L87" s="1">
        <v>298.68</v>
      </c>
      <c r="M87" s="1">
        <v>298.68</v>
      </c>
      <c r="N87" s="1">
        <v>701.32</v>
      </c>
      <c r="O87" s="1">
        <v>701.32</v>
      </c>
    </row>
    <row r="88" spans="1:15" x14ac:dyDescent="0.25">
      <c r="A88" s="1" t="s">
        <v>580</v>
      </c>
      <c r="B88" s="1" t="s">
        <v>581</v>
      </c>
      <c r="C88" s="2">
        <v>3500</v>
      </c>
      <c r="D88" s="1">
        <v>0</v>
      </c>
      <c r="E88" s="2">
        <v>3500</v>
      </c>
      <c r="F88" s="2">
        <v>1953.05</v>
      </c>
      <c r="G88" s="2">
        <v>1953.05</v>
      </c>
      <c r="H88" s="2">
        <v>1546.95</v>
      </c>
      <c r="I88" s="2">
        <v>1953.05</v>
      </c>
      <c r="J88" s="2">
        <v>1953.05</v>
      </c>
      <c r="K88" s="2">
        <v>1546.95</v>
      </c>
      <c r="L88" s="2">
        <v>1953.05</v>
      </c>
      <c r="M88" s="2">
        <v>1953.05</v>
      </c>
      <c r="N88" s="2">
        <v>1546.95</v>
      </c>
      <c r="O88" s="2">
        <v>1546.95</v>
      </c>
    </row>
    <row r="89" spans="1:15" x14ac:dyDescent="0.25">
      <c r="A89" s="1" t="s">
        <v>582</v>
      </c>
      <c r="B89" s="1" t="s">
        <v>583</v>
      </c>
      <c r="C89" s="2">
        <v>10000</v>
      </c>
      <c r="D89" s="1">
        <v>0</v>
      </c>
      <c r="E89" s="2">
        <v>10000</v>
      </c>
      <c r="F89" s="2">
        <v>8055.92</v>
      </c>
      <c r="G89" s="2">
        <v>8055.92</v>
      </c>
      <c r="H89" s="2">
        <v>1944.08</v>
      </c>
      <c r="I89" s="2">
        <v>8055.92</v>
      </c>
      <c r="J89" s="2">
        <v>8055.92</v>
      </c>
      <c r="K89" s="2">
        <v>1944.08</v>
      </c>
      <c r="L89" s="2">
        <v>8055.92</v>
      </c>
      <c r="M89" s="2">
        <v>8055.92</v>
      </c>
      <c r="N89" s="2">
        <v>1944.08</v>
      </c>
      <c r="O89" s="2">
        <v>1944.08</v>
      </c>
    </row>
    <row r="90" spans="1:15" x14ac:dyDescent="0.25">
      <c r="A90" s="1" t="s">
        <v>584</v>
      </c>
      <c r="B90" s="1" t="s">
        <v>585</v>
      </c>
      <c r="C90" s="2">
        <v>2500</v>
      </c>
      <c r="D90" s="1">
        <v>0</v>
      </c>
      <c r="E90" s="2">
        <v>2500</v>
      </c>
      <c r="F90" s="1">
        <v>0</v>
      </c>
      <c r="G90" s="1">
        <v>0</v>
      </c>
      <c r="H90" s="2">
        <v>2500</v>
      </c>
      <c r="I90" s="1">
        <v>0</v>
      </c>
      <c r="J90" s="1">
        <v>0</v>
      </c>
      <c r="K90" s="2">
        <v>2500</v>
      </c>
      <c r="L90" s="1">
        <v>0</v>
      </c>
      <c r="M90" s="1">
        <v>0</v>
      </c>
      <c r="N90" s="2">
        <v>2500</v>
      </c>
      <c r="O90" s="2">
        <v>2500</v>
      </c>
    </row>
    <row r="91" spans="1:15" x14ac:dyDescent="0.25">
      <c r="A91" s="1" t="s">
        <v>586</v>
      </c>
      <c r="B91" s="1" t="s">
        <v>587</v>
      </c>
      <c r="C91" s="2">
        <v>5000</v>
      </c>
      <c r="D91" s="2">
        <v>-4000</v>
      </c>
      <c r="E91" s="2">
        <v>1000</v>
      </c>
      <c r="F91" s="1">
        <v>727.5</v>
      </c>
      <c r="G91" s="1">
        <v>727.5</v>
      </c>
      <c r="H91" s="1">
        <v>272.5</v>
      </c>
      <c r="I91" s="1">
        <v>727.5</v>
      </c>
      <c r="J91" s="1">
        <v>727.5</v>
      </c>
      <c r="K91" s="1">
        <v>272.5</v>
      </c>
      <c r="L91" s="1">
        <v>727.5</v>
      </c>
      <c r="M91" s="1">
        <v>727.5</v>
      </c>
      <c r="N91" s="1">
        <v>272.5</v>
      </c>
      <c r="O91" s="1">
        <v>272.5</v>
      </c>
    </row>
    <row r="92" spans="1:15" x14ac:dyDescent="0.25">
      <c r="A92" s="1" t="s">
        <v>588</v>
      </c>
      <c r="B92" s="1" t="s">
        <v>589</v>
      </c>
      <c r="C92" s="2">
        <v>1500</v>
      </c>
      <c r="D92" s="1">
        <v>0</v>
      </c>
      <c r="E92" s="2">
        <v>1500</v>
      </c>
      <c r="F92" s="1">
        <v>0</v>
      </c>
      <c r="G92" s="1">
        <v>0</v>
      </c>
      <c r="H92" s="2">
        <v>1500</v>
      </c>
      <c r="I92" s="1">
        <v>0</v>
      </c>
      <c r="J92" s="1">
        <v>0</v>
      </c>
      <c r="K92" s="2">
        <v>1500</v>
      </c>
      <c r="L92" s="1">
        <v>0</v>
      </c>
      <c r="M92" s="1">
        <v>0</v>
      </c>
      <c r="N92" s="2">
        <v>1500</v>
      </c>
      <c r="O92" s="2">
        <v>1500</v>
      </c>
    </row>
    <row r="93" spans="1:15" x14ac:dyDescent="0.25">
      <c r="A93" s="1" t="s">
        <v>590</v>
      </c>
      <c r="B93" s="1" t="s">
        <v>591</v>
      </c>
      <c r="C93" s="2">
        <v>15000</v>
      </c>
      <c r="D93" s="2">
        <v>41644.160000000003</v>
      </c>
      <c r="E93" s="2">
        <v>56644.160000000003</v>
      </c>
      <c r="F93" s="1">
        <v>84.25</v>
      </c>
      <c r="G93" s="1">
        <v>84.25</v>
      </c>
      <c r="H93" s="2">
        <v>56559.91</v>
      </c>
      <c r="I93" s="1">
        <v>84.25</v>
      </c>
      <c r="J93" s="1">
        <v>84.25</v>
      </c>
      <c r="K93" s="2">
        <v>56559.91</v>
      </c>
      <c r="L93" s="1">
        <v>84.25</v>
      </c>
      <c r="M93" s="1">
        <v>84.25</v>
      </c>
      <c r="N93" s="2">
        <v>56559.91</v>
      </c>
      <c r="O93" s="2">
        <v>56559.91</v>
      </c>
    </row>
    <row r="94" spans="1:15" x14ac:dyDescent="0.25">
      <c r="A94" s="1">
        <v>5303</v>
      </c>
      <c r="B94" s="1" t="s">
        <v>116</v>
      </c>
      <c r="C94" s="2">
        <v>23000</v>
      </c>
      <c r="D94" s="1">
        <v>0</v>
      </c>
      <c r="E94" s="2">
        <v>23000</v>
      </c>
      <c r="F94" s="2">
        <v>10817.42</v>
      </c>
      <c r="G94" s="2">
        <v>10817.42</v>
      </c>
      <c r="H94" s="2">
        <v>12182.58</v>
      </c>
      <c r="I94" s="2">
        <v>10817.42</v>
      </c>
      <c r="J94" s="2">
        <v>10817.42</v>
      </c>
      <c r="K94" s="2">
        <v>12182.58</v>
      </c>
      <c r="L94" s="2">
        <v>10817.42</v>
      </c>
      <c r="M94" s="2">
        <v>10817.42</v>
      </c>
      <c r="N94" s="2">
        <v>12182.58</v>
      </c>
      <c r="O94" s="2">
        <v>12182.58</v>
      </c>
    </row>
    <row r="95" spans="1:15" x14ac:dyDescent="0.25">
      <c r="A95" s="1" t="s">
        <v>592</v>
      </c>
      <c r="B95" s="1" t="s">
        <v>118</v>
      </c>
      <c r="C95" s="2">
        <v>5000</v>
      </c>
      <c r="D95" s="1">
        <v>0</v>
      </c>
      <c r="E95" s="2">
        <v>5000</v>
      </c>
      <c r="F95" s="1">
        <v>487.71</v>
      </c>
      <c r="G95" s="1">
        <v>487.71</v>
      </c>
      <c r="H95" s="2">
        <v>4512.29</v>
      </c>
      <c r="I95" s="1">
        <v>487.71</v>
      </c>
      <c r="J95" s="1">
        <v>487.71</v>
      </c>
      <c r="K95" s="2">
        <v>4512.29</v>
      </c>
      <c r="L95" s="1">
        <v>487.71</v>
      </c>
      <c r="M95" s="1">
        <v>487.71</v>
      </c>
      <c r="N95" s="2">
        <v>4512.29</v>
      </c>
      <c r="O95" s="2">
        <v>4512.29</v>
      </c>
    </row>
    <row r="96" spans="1:15" x14ac:dyDescent="0.25">
      <c r="A96" s="1" t="s">
        <v>593</v>
      </c>
      <c r="B96" s="1" t="s">
        <v>594</v>
      </c>
      <c r="C96" s="2">
        <v>5000</v>
      </c>
      <c r="D96" s="1">
        <v>0</v>
      </c>
      <c r="E96" s="2">
        <v>5000</v>
      </c>
      <c r="F96" s="2">
        <v>1235.75</v>
      </c>
      <c r="G96" s="2">
        <v>1235.75</v>
      </c>
      <c r="H96" s="2">
        <v>3764.25</v>
      </c>
      <c r="I96" s="2">
        <v>1235.75</v>
      </c>
      <c r="J96" s="2">
        <v>1235.75</v>
      </c>
      <c r="K96" s="2">
        <v>3764.25</v>
      </c>
      <c r="L96" s="2">
        <v>1235.75</v>
      </c>
      <c r="M96" s="2">
        <v>1235.75</v>
      </c>
      <c r="N96" s="2">
        <v>3764.25</v>
      </c>
      <c r="O96" s="2">
        <v>3764.25</v>
      </c>
    </row>
    <row r="97" spans="1:15" x14ac:dyDescent="0.25">
      <c r="A97" s="1" t="s">
        <v>595</v>
      </c>
      <c r="B97" s="1" t="s">
        <v>120</v>
      </c>
      <c r="C97" s="2">
        <v>7000</v>
      </c>
      <c r="D97" s="2">
        <v>4000</v>
      </c>
      <c r="E97" s="2">
        <v>11000</v>
      </c>
      <c r="F97" s="2">
        <v>7249.76</v>
      </c>
      <c r="G97" s="2">
        <v>7249.76</v>
      </c>
      <c r="H97" s="2">
        <v>3750.24</v>
      </c>
      <c r="I97" s="2">
        <v>7249.76</v>
      </c>
      <c r="J97" s="2">
        <v>7249.76</v>
      </c>
      <c r="K97" s="2">
        <v>3750.24</v>
      </c>
      <c r="L97" s="2">
        <v>7249.76</v>
      </c>
      <c r="M97" s="2">
        <v>7249.76</v>
      </c>
      <c r="N97" s="2">
        <v>3750.24</v>
      </c>
      <c r="O97" s="2">
        <v>3750.24</v>
      </c>
    </row>
    <row r="98" spans="1:15" x14ac:dyDescent="0.25">
      <c r="A98" s="1" t="s">
        <v>596</v>
      </c>
      <c r="B98" s="1" t="s">
        <v>597</v>
      </c>
      <c r="C98" s="2">
        <v>6000</v>
      </c>
      <c r="D98" s="2">
        <v>-4000</v>
      </c>
      <c r="E98" s="2">
        <v>2000</v>
      </c>
      <c r="F98" s="2">
        <v>1844.2</v>
      </c>
      <c r="G98" s="2">
        <v>1844.2</v>
      </c>
      <c r="H98" s="1">
        <v>155.80000000000001</v>
      </c>
      <c r="I98" s="2">
        <v>1844.2</v>
      </c>
      <c r="J98" s="2">
        <v>1844.2</v>
      </c>
      <c r="K98" s="1">
        <v>155.80000000000001</v>
      </c>
      <c r="L98" s="2">
        <v>1844.2</v>
      </c>
      <c r="M98" s="2">
        <v>1844.2</v>
      </c>
      <c r="N98" s="1">
        <v>155.80000000000001</v>
      </c>
      <c r="O98" s="1">
        <v>155.80000000000001</v>
      </c>
    </row>
    <row r="99" spans="1:15" x14ac:dyDescent="0.25">
      <c r="A99" s="1">
        <v>5304</v>
      </c>
      <c r="B99" s="1" t="s">
        <v>121</v>
      </c>
      <c r="C99" s="2">
        <v>9917</v>
      </c>
      <c r="D99" s="1">
        <v>0</v>
      </c>
      <c r="E99" s="2">
        <v>9917</v>
      </c>
      <c r="F99" s="2">
        <v>2750.6</v>
      </c>
      <c r="G99" s="2">
        <v>2750.6</v>
      </c>
      <c r="H99" s="2">
        <v>7166.4</v>
      </c>
      <c r="I99" s="2">
        <v>2750.6</v>
      </c>
      <c r="J99" s="2">
        <v>2750.6</v>
      </c>
      <c r="K99" s="2">
        <v>7166.4</v>
      </c>
      <c r="L99" s="2">
        <v>2750.6</v>
      </c>
      <c r="M99" s="2">
        <v>2750.6</v>
      </c>
      <c r="N99" s="2">
        <v>7166.4</v>
      </c>
      <c r="O99" s="2">
        <v>7166.4</v>
      </c>
    </row>
    <row r="100" spans="1:15" x14ac:dyDescent="0.25">
      <c r="A100" s="1" t="s">
        <v>598</v>
      </c>
      <c r="B100" s="1" t="s">
        <v>599</v>
      </c>
      <c r="C100" s="2">
        <v>3917</v>
      </c>
      <c r="D100" s="1">
        <v>0</v>
      </c>
      <c r="E100" s="2">
        <v>3917</v>
      </c>
      <c r="F100" s="1">
        <v>104.16</v>
      </c>
      <c r="G100" s="1">
        <v>104.16</v>
      </c>
      <c r="H100" s="2">
        <v>3812.84</v>
      </c>
      <c r="I100" s="1">
        <v>104.16</v>
      </c>
      <c r="J100" s="1">
        <v>104.16</v>
      </c>
      <c r="K100" s="2">
        <v>3812.84</v>
      </c>
      <c r="L100" s="1">
        <v>104.16</v>
      </c>
      <c r="M100" s="1">
        <v>104.16</v>
      </c>
      <c r="N100" s="2">
        <v>3812.84</v>
      </c>
      <c r="O100" s="2">
        <v>3812.84</v>
      </c>
    </row>
    <row r="101" spans="1:15" x14ac:dyDescent="0.25">
      <c r="A101" s="1" t="s">
        <v>600</v>
      </c>
      <c r="B101" s="1" t="s">
        <v>601</v>
      </c>
      <c r="C101" s="2">
        <v>1000</v>
      </c>
      <c r="D101" s="1">
        <v>0</v>
      </c>
      <c r="E101" s="2">
        <v>1000</v>
      </c>
      <c r="F101" s="1">
        <v>940.76</v>
      </c>
      <c r="G101" s="1">
        <v>940.76</v>
      </c>
      <c r="H101" s="1">
        <v>59.24</v>
      </c>
      <c r="I101" s="1">
        <v>940.76</v>
      </c>
      <c r="J101" s="1">
        <v>940.76</v>
      </c>
      <c r="K101" s="1">
        <v>59.24</v>
      </c>
      <c r="L101" s="1">
        <v>940.76</v>
      </c>
      <c r="M101" s="1">
        <v>940.76</v>
      </c>
      <c r="N101" s="1">
        <v>59.24</v>
      </c>
      <c r="O101" s="1">
        <v>59.24</v>
      </c>
    </row>
    <row r="102" spans="1:15" x14ac:dyDescent="0.25">
      <c r="A102" s="1" t="s">
        <v>602</v>
      </c>
      <c r="B102" s="1" t="s">
        <v>123</v>
      </c>
      <c r="C102" s="2">
        <v>5000</v>
      </c>
      <c r="D102" s="1">
        <v>0</v>
      </c>
      <c r="E102" s="2">
        <v>5000</v>
      </c>
      <c r="F102" s="2">
        <v>1705.68</v>
      </c>
      <c r="G102" s="2">
        <v>1705.68</v>
      </c>
      <c r="H102" s="2">
        <v>3294.32</v>
      </c>
      <c r="I102" s="2">
        <v>1705.68</v>
      </c>
      <c r="J102" s="2">
        <v>1705.68</v>
      </c>
      <c r="K102" s="2">
        <v>3294.32</v>
      </c>
      <c r="L102" s="2">
        <v>1705.68</v>
      </c>
      <c r="M102" s="2">
        <v>1705.68</v>
      </c>
      <c r="N102" s="2">
        <v>3294.32</v>
      </c>
      <c r="O102" s="2">
        <v>3294.32</v>
      </c>
    </row>
    <row r="103" spans="1:15" x14ac:dyDescent="0.25">
      <c r="A103" s="1">
        <v>5305</v>
      </c>
      <c r="B103" s="1" t="s">
        <v>128</v>
      </c>
      <c r="C103" s="2">
        <v>8000</v>
      </c>
      <c r="D103" s="2">
        <v>-6900</v>
      </c>
      <c r="E103" s="2">
        <v>1100</v>
      </c>
      <c r="F103" s="1">
        <v>0</v>
      </c>
      <c r="G103" s="1">
        <v>0</v>
      </c>
      <c r="H103" s="2">
        <v>1100</v>
      </c>
      <c r="I103" s="1">
        <v>0</v>
      </c>
      <c r="J103" s="1">
        <v>0</v>
      </c>
      <c r="K103" s="2">
        <v>1100</v>
      </c>
      <c r="L103" s="1">
        <v>0</v>
      </c>
      <c r="M103" s="1">
        <v>0</v>
      </c>
      <c r="N103" s="2">
        <v>1100</v>
      </c>
      <c r="O103" s="2">
        <v>1100</v>
      </c>
    </row>
    <row r="104" spans="1:15" x14ac:dyDescent="0.25">
      <c r="A104" s="1" t="s">
        <v>603</v>
      </c>
      <c r="B104" s="1" t="s">
        <v>604</v>
      </c>
      <c r="C104" s="2">
        <v>6000</v>
      </c>
      <c r="D104" s="2">
        <v>-5000</v>
      </c>
      <c r="E104" s="2">
        <v>1000</v>
      </c>
      <c r="F104" s="1">
        <v>0</v>
      </c>
      <c r="G104" s="1">
        <v>0</v>
      </c>
      <c r="H104" s="2">
        <v>1000</v>
      </c>
      <c r="I104" s="1">
        <v>0</v>
      </c>
      <c r="J104" s="1">
        <v>0</v>
      </c>
      <c r="K104" s="2">
        <v>1000</v>
      </c>
      <c r="L104" s="1">
        <v>0</v>
      </c>
      <c r="M104" s="1">
        <v>0</v>
      </c>
      <c r="N104" s="2">
        <v>1000</v>
      </c>
      <c r="O104" s="2">
        <v>1000</v>
      </c>
    </row>
    <row r="105" spans="1:15" x14ac:dyDescent="0.25">
      <c r="A105" s="1" t="s">
        <v>605</v>
      </c>
      <c r="B105" s="1" t="s">
        <v>606</v>
      </c>
      <c r="C105" s="2">
        <v>2000</v>
      </c>
      <c r="D105" s="2">
        <v>-1900</v>
      </c>
      <c r="E105" s="1">
        <v>100</v>
      </c>
      <c r="F105" s="1">
        <v>0</v>
      </c>
      <c r="G105" s="1">
        <v>0</v>
      </c>
      <c r="H105" s="1">
        <v>100</v>
      </c>
      <c r="I105" s="1">
        <v>0</v>
      </c>
      <c r="J105" s="1">
        <v>0</v>
      </c>
      <c r="K105" s="1">
        <v>100</v>
      </c>
      <c r="L105" s="1">
        <v>0</v>
      </c>
      <c r="M105" s="1">
        <v>0</v>
      </c>
      <c r="N105" s="1">
        <v>100</v>
      </c>
      <c r="O105" s="1">
        <v>100</v>
      </c>
    </row>
    <row r="106" spans="1:15" x14ac:dyDescent="0.25">
      <c r="A106" s="1">
        <v>5306</v>
      </c>
      <c r="B106" s="1" t="s">
        <v>131</v>
      </c>
      <c r="C106" s="2">
        <v>55750</v>
      </c>
      <c r="D106" s="2">
        <v>7099.3</v>
      </c>
      <c r="E106" s="2">
        <v>62849.3</v>
      </c>
      <c r="F106" s="2">
        <v>44866.76</v>
      </c>
      <c r="G106" s="2">
        <v>44866.76</v>
      </c>
      <c r="H106" s="2">
        <v>17982.54</v>
      </c>
      <c r="I106" s="2">
        <v>44866.76</v>
      </c>
      <c r="J106" s="2">
        <v>44866.76</v>
      </c>
      <c r="K106" s="2">
        <v>17982.54</v>
      </c>
      <c r="L106" s="2">
        <v>44866.76</v>
      </c>
      <c r="M106" s="2">
        <v>44866.76</v>
      </c>
      <c r="N106" s="2">
        <v>17982.54</v>
      </c>
      <c r="O106" s="2">
        <v>17982.54</v>
      </c>
    </row>
    <row r="107" spans="1:15" x14ac:dyDescent="0.25">
      <c r="A107" s="1" t="s">
        <v>607</v>
      </c>
      <c r="B107" s="1" t="s">
        <v>608</v>
      </c>
      <c r="C107" s="2">
        <v>24000</v>
      </c>
      <c r="D107" s="2">
        <v>-23900</v>
      </c>
      <c r="E107" s="1">
        <v>100</v>
      </c>
      <c r="F107" s="1">
        <v>0</v>
      </c>
      <c r="G107" s="1">
        <v>0</v>
      </c>
      <c r="H107" s="1">
        <v>100</v>
      </c>
      <c r="I107" s="1">
        <v>0</v>
      </c>
      <c r="J107" s="1">
        <v>0</v>
      </c>
      <c r="K107" s="1">
        <v>100</v>
      </c>
      <c r="L107" s="1">
        <v>0</v>
      </c>
      <c r="M107" s="1">
        <v>0</v>
      </c>
      <c r="N107" s="1">
        <v>100</v>
      </c>
      <c r="O107" s="1">
        <v>100</v>
      </c>
    </row>
    <row r="108" spans="1:15" x14ac:dyDescent="0.25">
      <c r="A108" s="1" t="s">
        <v>609</v>
      </c>
      <c r="B108" s="1" t="s">
        <v>610</v>
      </c>
      <c r="C108" s="2">
        <v>7500</v>
      </c>
      <c r="D108" s="2">
        <v>13169.3</v>
      </c>
      <c r="E108" s="2">
        <v>20669.3</v>
      </c>
      <c r="F108" s="2">
        <v>9203.0400000000009</v>
      </c>
      <c r="G108" s="2">
        <v>9203.0400000000009</v>
      </c>
      <c r="H108" s="2">
        <v>11466.26</v>
      </c>
      <c r="I108" s="2">
        <v>9203.0400000000009</v>
      </c>
      <c r="J108" s="2">
        <v>9203.0400000000009</v>
      </c>
      <c r="K108" s="2">
        <v>11466.26</v>
      </c>
      <c r="L108" s="2">
        <v>9203.0400000000009</v>
      </c>
      <c r="M108" s="2">
        <v>9203.0400000000009</v>
      </c>
      <c r="N108" s="2">
        <v>11466.26</v>
      </c>
      <c r="O108" s="2">
        <v>11466.26</v>
      </c>
    </row>
    <row r="109" spans="1:15" x14ac:dyDescent="0.25">
      <c r="A109" s="1" t="s">
        <v>611</v>
      </c>
      <c r="B109" s="1" t="s">
        <v>133</v>
      </c>
      <c r="C109" s="2">
        <v>16750</v>
      </c>
      <c r="D109" s="2">
        <v>20000</v>
      </c>
      <c r="E109" s="2">
        <v>36750</v>
      </c>
      <c r="F109" s="2">
        <v>30333.72</v>
      </c>
      <c r="G109" s="2">
        <v>30333.72</v>
      </c>
      <c r="H109" s="2">
        <v>6416.28</v>
      </c>
      <c r="I109" s="2">
        <v>30333.72</v>
      </c>
      <c r="J109" s="2">
        <v>30333.72</v>
      </c>
      <c r="K109" s="2">
        <v>6416.28</v>
      </c>
      <c r="L109" s="2">
        <v>30333.72</v>
      </c>
      <c r="M109" s="2">
        <v>30333.72</v>
      </c>
      <c r="N109" s="2">
        <v>6416.28</v>
      </c>
      <c r="O109" s="2">
        <v>6416.28</v>
      </c>
    </row>
    <row r="110" spans="1:15" x14ac:dyDescent="0.25">
      <c r="A110" s="1" t="s">
        <v>612</v>
      </c>
      <c r="B110" s="1" t="s">
        <v>613</v>
      </c>
      <c r="C110" s="2">
        <v>7500</v>
      </c>
      <c r="D110" s="2">
        <v>-2170</v>
      </c>
      <c r="E110" s="2">
        <v>5330</v>
      </c>
      <c r="F110" s="2">
        <v>5330</v>
      </c>
      <c r="G110" s="2">
        <v>5330</v>
      </c>
      <c r="H110" s="1">
        <v>0</v>
      </c>
      <c r="I110" s="2">
        <v>5330</v>
      </c>
      <c r="J110" s="2">
        <v>5330</v>
      </c>
      <c r="K110" s="1">
        <v>0</v>
      </c>
      <c r="L110" s="2">
        <v>5330</v>
      </c>
      <c r="M110" s="2">
        <v>5330</v>
      </c>
      <c r="N110" s="1">
        <v>0</v>
      </c>
      <c r="O110" s="1">
        <v>0</v>
      </c>
    </row>
    <row r="111" spans="1:15" x14ac:dyDescent="0.25">
      <c r="A111" s="1">
        <v>5308</v>
      </c>
      <c r="B111" s="1" t="s">
        <v>552</v>
      </c>
      <c r="C111" s="2">
        <v>177453.43</v>
      </c>
      <c r="D111" s="2">
        <v>-74736.12</v>
      </c>
      <c r="E111" s="2">
        <v>102717.31</v>
      </c>
      <c r="F111" s="2">
        <v>40568.769999999997</v>
      </c>
      <c r="G111" s="2">
        <v>40568.769999999997</v>
      </c>
      <c r="H111" s="2">
        <v>62148.54</v>
      </c>
      <c r="I111" s="2">
        <v>40568.769999999997</v>
      </c>
      <c r="J111" s="2">
        <v>40568.769999999997</v>
      </c>
      <c r="K111" s="2">
        <v>62148.54</v>
      </c>
      <c r="L111" s="2">
        <v>40568.769999999997</v>
      </c>
      <c r="M111" s="2">
        <v>40568.769999999997</v>
      </c>
      <c r="N111" s="2">
        <v>62148.54</v>
      </c>
      <c r="O111" s="2">
        <v>62148.54</v>
      </c>
    </row>
    <row r="112" spans="1:15" x14ac:dyDescent="0.25">
      <c r="A112" s="1" t="s">
        <v>614</v>
      </c>
      <c r="B112" s="1" t="s">
        <v>615</v>
      </c>
      <c r="C112" s="2">
        <v>4328</v>
      </c>
      <c r="D112" s="1">
        <v>0</v>
      </c>
      <c r="E112" s="2">
        <v>4328</v>
      </c>
      <c r="F112" s="2">
        <v>4200.42</v>
      </c>
      <c r="G112" s="2">
        <v>4200.42</v>
      </c>
      <c r="H112" s="1">
        <v>127.58</v>
      </c>
      <c r="I112" s="2">
        <v>4200.42</v>
      </c>
      <c r="J112" s="2">
        <v>4200.42</v>
      </c>
      <c r="K112" s="1">
        <v>127.58</v>
      </c>
      <c r="L112" s="2">
        <v>4200.42</v>
      </c>
      <c r="M112" s="2">
        <v>4200.42</v>
      </c>
      <c r="N112" s="1">
        <v>127.58</v>
      </c>
      <c r="O112" s="1">
        <v>127.58</v>
      </c>
    </row>
    <row r="113" spans="1:15" x14ac:dyDescent="0.25">
      <c r="A113" s="1" t="s">
        <v>616</v>
      </c>
      <c r="B113" s="1" t="s">
        <v>617</v>
      </c>
      <c r="C113" s="2">
        <v>20840</v>
      </c>
      <c r="D113" s="2">
        <v>-16300</v>
      </c>
      <c r="E113" s="2">
        <v>4540</v>
      </c>
      <c r="F113" s="2">
        <v>4233.8999999999996</v>
      </c>
      <c r="G113" s="2">
        <v>4233.8999999999996</v>
      </c>
      <c r="H113" s="1">
        <v>306.10000000000002</v>
      </c>
      <c r="I113" s="2">
        <v>4233.8999999999996</v>
      </c>
      <c r="J113" s="2">
        <v>4233.8999999999996</v>
      </c>
      <c r="K113" s="1">
        <v>306.10000000000002</v>
      </c>
      <c r="L113" s="2">
        <v>4233.8999999999996</v>
      </c>
      <c r="M113" s="2">
        <v>4233.8999999999996</v>
      </c>
      <c r="N113" s="1">
        <v>306.10000000000002</v>
      </c>
      <c r="O113" s="1">
        <v>306.10000000000002</v>
      </c>
    </row>
    <row r="114" spans="1:15" x14ac:dyDescent="0.25">
      <c r="A114" s="1" t="s">
        <v>618</v>
      </c>
      <c r="B114" s="1" t="s">
        <v>619</v>
      </c>
      <c r="C114" s="2">
        <v>16675</v>
      </c>
      <c r="D114" s="2">
        <v>-9856.7000000000007</v>
      </c>
      <c r="E114" s="2">
        <v>6818.3</v>
      </c>
      <c r="F114" s="2">
        <v>4459.28</v>
      </c>
      <c r="G114" s="2">
        <v>4459.28</v>
      </c>
      <c r="H114" s="2">
        <v>2359.02</v>
      </c>
      <c r="I114" s="2">
        <v>4459.28</v>
      </c>
      <c r="J114" s="2">
        <v>4459.28</v>
      </c>
      <c r="K114" s="2">
        <v>2359.02</v>
      </c>
      <c r="L114" s="2">
        <v>4459.28</v>
      </c>
      <c r="M114" s="2">
        <v>4459.28</v>
      </c>
      <c r="N114" s="2">
        <v>2359.02</v>
      </c>
      <c r="O114" s="2">
        <v>2359.02</v>
      </c>
    </row>
    <row r="115" spans="1:15" x14ac:dyDescent="0.25">
      <c r="A115" s="1" t="s">
        <v>620</v>
      </c>
      <c r="B115" s="1" t="s">
        <v>621</v>
      </c>
      <c r="C115" s="2">
        <v>9000</v>
      </c>
      <c r="D115" s="1">
        <v>-787.77</v>
      </c>
      <c r="E115" s="2">
        <v>8212.23</v>
      </c>
      <c r="F115" s="2">
        <v>7903.87</v>
      </c>
      <c r="G115" s="2">
        <v>7903.87</v>
      </c>
      <c r="H115" s="1">
        <v>308.36</v>
      </c>
      <c r="I115" s="2">
        <v>7903.87</v>
      </c>
      <c r="J115" s="2">
        <v>7903.87</v>
      </c>
      <c r="K115" s="1">
        <v>308.36</v>
      </c>
      <c r="L115" s="2">
        <v>7903.87</v>
      </c>
      <c r="M115" s="2">
        <v>7903.87</v>
      </c>
      <c r="N115" s="1">
        <v>308.36</v>
      </c>
      <c r="O115" s="1">
        <v>308.36</v>
      </c>
    </row>
    <row r="116" spans="1:15" x14ac:dyDescent="0.25">
      <c r="A116" s="1" t="s">
        <v>622</v>
      </c>
      <c r="B116" s="1" t="s">
        <v>623</v>
      </c>
      <c r="C116" s="2">
        <v>8638.43</v>
      </c>
      <c r="D116" s="2">
        <v>-4000</v>
      </c>
      <c r="E116" s="2">
        <v>4638.43</v>
      </c>
      <c r="F116" s="1">
        <v>0</v>
      </c>
      <c r="G116" s="1">
        <v>0</v>
      </c>
      <c r="H116" s="2">
        <v>4638.43</v>
      </c>
      <c r="I116" s="1">
        <v>0</v>
      </c>
      <c r="J116" s="1">
        <v>0</v>
      </c>
      <c r="K116" s="2">
        <v>4638.43</v>
      </c>
      <c r="L116" s="1">
        <v>0</v>
      </c>
      <c r="M116" s="1">
        <v>0</v>
      </c>
      <c r="N116" s="2">
        <v>4638.43</v>
      </c>
      <c r="O116" s="2">
        <v>4638.43</v>
      </c>
    </row>
    <row r="117" spans="1:15" x14ac:dyDescent="0.25">
      <c r="A117" s="1" t="s">
        <v>624</v>
      </c>
      <c r="B117" s="1" t="s">
        <v>554</v>
      </c>
      <c r="C117" s="2">
        <v>10000</v>
      </c>
      <c r="D117" s="2">
        <v>-3500</v>
      </c>
      <c r="E117" s="2">
        <v>6500</v>
      </c>
      <c r="F117" s="1">
        <v>361.04</v>
      </c>
      <c r="G117" s="1">
        <v>361.04</v>
      </c>
      <c r="H117" s="2">
        <v>6138.96</v>
      </c>
      <c r="I117" s="1">
        <v>361.04</v>
      </c>
      <c r="J117" s="1">
        <v>361.04</v>
      </c>
      <c r="K117" s="2">
        <v>6138.96</v>
      </c>
      <c r="L117" s="1">
        <v>361.04</v>
      </c>
      <c r="M117" s="1">
        <v>361.04</v>
      </c>
      <c r="N117" s="2">
        <v>6138.96</v>
      </c>
      <c r="O117" s="2">
        <v>6138.96</v>
      </c>
    </row>
    <row r="118" spans="1:15" x14ac:dyDescent="0.25">
      <c r="A118" s="1" t="s">
        <v>625</v>
      </c>
      <c r="B118" s="1" t="s">
        <v>626</v>
      </c>
      <c r="C118" s="2">
        <v>2000</v>
      </c>
      <c r="D118" s="1">
        <v>0</v>
      </c>
      <c r="E118" s="2">
        <v>2000</v>
      </c>
      <c r="F118" s="1">
        <v>0</v>
      </c>
      <c r="G118" s="1">
        <v>0</v>
      </c>
      <c r="H118" s="2">
        <v>2000</v>
      </c>
      <c r="I118" s="1">
        <v>0</v>
      </c>
      <c r="J118" s="1">
        <v>0</v>
      </c>
      <c r="K118" s="2">
        <v>2000</v>
      </c>
      <c r="L118" s="1">
        <v>0</v>
      </c>
      <c r="M118" s="1">
        <v>0</v>
      </c>
      <c r="N118" s="2">
        <v>2000</v>
      </c>
      <c r="O118" s="2">
        <v>2000</v>
      </c>
    </row>
    <row r="119" spans="1:15" x14ac:dyDescent="0.25">
      <c r="A119" s="1" t="s">
        <v>627</v>
      </c>
      <c r="B119" s="1" t="s">
        <v>628</v>
      </c>
      <c r="C119" s="2">
        <v>8000</v>
      </c>
      <c r="D119" s="2">
        <v>-3200</v>
      </c>
      <c r="E119" s="2">
        <v>4800</v>
      </c>
      <c r="F119" s="2">
        <v>4790.68</v>
      </c>
      <c r="G119" s="2">
        <v>4790.68</v>
      </c>
      <c r="H119" s="1">
        <v>9.32</v>
      </c>
      <c r="I119" s="2">
        <v>4790.68</v>
      </c>
      <c r="J119" s="2">
        <v>4790.68</v>
      </c>
      <c r="K119" s="1">
        <v>9.32</v>
      </c>
      <c r="L119" s="2">
        <v>4790.68</v>
      </c>
      <c r="M119" s="2">
        <v>4790.68</v>
      </c>
      <c r="N119" s="1">
        <v>9.32</v>
      </c>
      <c r="O119" s="1">
        <v>9.32</v>
      </c>
    </row>
    <row r="120" spans="1:15" x14ac:dyDescent="0.25">
      <c r="A120" s="1" t="s">
        <v>629</v>
      </c>
      <c r="B120" s="1" t="s">
        <v>630</v>
      </c>
      <c r="C120" s="2">
        <v>5000</v>
      </c>
      <c r="D120" s="1">
        <v>-900</v>
      </c>
      <c r="E120" s="2">
        <v>4100</v>
      </c>
      <c r="F120" s="2">
        <v>2044</v>
      </c>
      <c r="G120" s="2">
        <v>2044</v>
      </c>
      <c r="H120" s="2">
        <v>2056</v>
      </c>
      <c r="I120" s="2">
        <v>2044</v>
      </c>
      <c r="J120" s="2">
        <v>2044</v>
      </c>
      <c r="K120" s="2">
        <v>2056</v>
      </c>
      <c r="L120" s="2">
        <v>2044</v>
      </c>
      <c r="M120" s="2">
        <v>2044</v>
      </c>
      <c r="N120" s="2">
        <v>2056</v>
      </c>
      <c r="O120" s="2">
        <v>2056</v>
      </c>
    </row>
    <row r="121" spans="1:15" x14ac:dyDescent="0.25">
      <c r="A121" s="1" t="s">
        <v>631</v>
      </c>
      <c r="B121" s="1" t="s">
        <v>556</v>
      </c>
      <c r="C121" s="2">
        <v>23500</v>
      </c>
      <c r="D121" s="2">
        <v>-7000</v>
      </c>
      <c r="E121" s="2">
        <v>16500</v>
      </c>
      <c r="F121" s="2">
        <v>9408.39</v>
      </c>
      <c r="G121" s="2">
        <v>9408.39</v>
      </c>
      <c r="H121" s="2">
        <v>7091.61</v>
      </c>
      <c r="I121" s="2">
        <v>9408.39</v>
      </c>
      <c r="J121" s="2">
        <v>9408.39</v>
      </c>
      <c r="K121" s="2">
        <v>7091.61</v>
      </c>
      <c r="L121" s="2">
        <v>9408.39</v>
      </c>
      <c r="M121" s="2">
        <v>9408.39</v>
      </c>
      <c r="N121" s="2">
        <v>7091.61</v>
      </c>
      <c r="O121" s="2">
        <v>7091.61</v>
      </c>
    </row>
    <row r="122" spans="1:15" x14ac:dyDescent="0.25">
      <c r="A122" s="1" t="s">
        <v>632</v>
      </c>
      <c r="B122" s="1" t="s">
        <v>144</v>
      </c>
      <c r="C122" s="2">
        <v>2800</v>
      </c>
      <c r="D122" s="1">
        <v>0</v>
      </c>
      <c r="E122" s="2">
        <v>2800</v>
      </c>
      <c r="F122" s="2">
        <v>1816.69</v>
      </c>
      <c r="G122" s="2">
        <v>1816.69</v>
      </c>
      <c r="H122" s="1">
        <v>983.31</v>
      </c>
      <c r="I122" s="2">
        <v>1816.69</v>
      </c>
      <c r="J122" s="2">
        <v>1816.69</v>
      </c>
      <c r="K122" s="1">
        <v>983.31</v>
      </c>
      <c r="L122" s="2">
        <v>1816.69</v>
      </c>
      <c r="M122" s="2">
        <v>1816.69</v>
      </c>
      <c r="N122" s="1">
        <v>983.31</v>
      </c>
      <c r="O122" s="1">
        <v>983.31</v>
      </c>
    </row>
    <row r="123" spans="1:15" x14ac:dyDescent="0.25">
      <c r="A123" s="1" t="s">
        <v>633</v>
      </c>
      <c r="B123" s="1" t="s">
        <v>634</v>
      </c>
      <c r="C123" s="2">
        <v>1500</v>
      </c>
      <c r="D123" s="2">
        <v>-1400</v>
      </c>
      <c r="E123" s="1">
        <v>100</v>
      </c>
      <c r="F123" s="1">
        <v>0</v>
      </c>
      <c r="G123" s="1">
        <v>0</v>
      </c>
      <c r="H123" s="1">
        <v>100</v>
      </c>
      <c r="I123" s="1">
        <v>0</v>
      </c>
      <c r="J123" s="1">
        <v>0</v>
      </c>
      <c r="K123" s="1">
        <v>100</v>
      </c>
      <c r="L123" s="1">
        <v>0</v>
      </c>
      <c r="M123" s="1">
        <v>0</v>
      </c>
      <c r="N123" s="1">
        <v>100</v>
      </c>
      <c r="O123" s="1">
        <v>100</v>
      </c>
    </row>
    <row r="124" spans="1:15" x14ac:dyDescent="0.25">
      <c r="A124" s="1" t="s">
        <v>635</v>
      </c>
      <c r="B124" s="1" t="s">
        <v>636</v>
      </c>
      <c r="C124" s="1">
        <v>0</v>
      </c>
      <c r="D124" s="2">
        <v>1000</v>
      </c>
      <c r="E124" s="2">
        <v>1000</v>
      </c>
      <c r="F124" s="1">
        <v>957.6</v>
      </c>
      <c r="G124" s="1">
        <v>957.6</v>
      </c>
      <c r="H124" s="1">
        <v>42.4</v>
      </c>
      <c r="I124" s="1">
        <v>957.6</v>
      </c>
      <c r="J124" s="1">
        <v>957.6</v>
      </c>
      <c r="K124" s="1">
        <v>42.4</v>
      </c>
      <c r="L124" s="1">
        <v>957.6</v>
      </c>
      <c r="M124" s="1">
        <v>957.6</v>
      </c>
      <c r="N124" s="1">
        <v>42.4</v>
      </c>
      <c r="O124" s="1">
        <v>42.4</v>
      </c>
    </row>
    <row r="125" spans="1:15" x14ac:dyDescent="0.25">
      <c r="A125" s="1" t="s">
        <v>637</v>
      </c>
      <c r="B125" s="1" t="s">
        <v>638</v>
      </c>
      <c r="C125" s="2">
        <v>6000</v>
      </c>
      <c r="D125" s="2">
        <v>-5900</v>
      </c>
      <c r="E125" s="1">
        <v>100</v>
      </c>
      <c r="F125" s="1">
        <v>0</v>
      </c>
      <c r="G125" s="1">
        <v>0</v>
      </c>
      <c r="H125" s="1">
        <v>100</v>
      </c>
      <c r="I125" s="1">
        <v>0</v>
      </c>
      <c r="J125" s="1">
        <v>0</v>
      </c>
      <c r="K125" s="1">
        <v>100</v>
      </c>
      <c r="L125" s="1">
        <v>0</v>
      </c>
      <c r="M125" s="1">
        <v>0</v>
      </c>
      <c r="N125" s="1">
        <v>100</v>
      </c>
      <c r="O125" s="1">
        <v>100</v>
      </c>
    </row>
    <row r="126" spans="1:15" x14ac:dyDescent="0.25">
      <c r="A126" s="1" t="s">
        <v>639</v>
      </c>
      <c r="B126" s="1" t="s">
        <v>640</v>
      </c>
      <c r="C126" s="2">
        <v>59172</v>
      </c>
      <c r="D126" s="2">
        <v>-22891.65</v>
      </c>
      <c r="E126" s="2">
        <v>36280.35</v>
      </c>
      <c r="F126" s="1">
        <v>392.9</v>
      </c>
      <c r="G126" s="1">
        <v>392.9</v>
      </c>
      <c r="H126" s="2">
        <v>35887.449999999997</v>
      </c>
      <c r="I126" s="1">
        <v>392.9</v>
      </c>
      <c r="J126" s="1">
        <v>392.9</v>
      </c>
      <c r="K126" s="2">
        <v>35887.449999999997</v>
      </c>
      <c r="L126" s="1">
        <v>392.9</v>
      </c>
      <c r="M126" s="1">
        <v>392.9</v>
      </c>
      <c r="N126" s="2">
        <v>35887.449999999997</v>
      </c>
      <c r="O126" s="2">
        <v>35887.449999999997</v>
      </c>
    </row>
    <row r="127" spans="1:15" x14ac:dyDescent="0.25">
      <c r="A127" s="1">
        <v>5314</v>
      </c>
      <c r="B127" s="1" t="s">
        <v>151</v>
      </c>
      <c r="C127" s="1">
        <v>0</v>
      </c>
      <c r="D127" s="2">
        <v>4150</v>
      </c>
      <c r="E127" s="2">
        <v>4150</v>
      </c>
      <c r="F127" s="2">
        <v>2602.6</v>
      </c>
      <c r="G127" s="2">
        <v>2602.6</v>
      </c>
      <c r="H127" s="2">
        <v>1547.4</v>
      </c>
      <c r="I127" s="2">
        <v>2602.6</v>
      </c>
      <c r="J127" s="2">
        <v>2602.6</v>
      </c>
      <c r="K127" s="2">
        <v>1547.4</v>
      </c>
      <c r="L127" s="2">
        <v>2602.6</v>
      </c>
      <c r="M127" s="2">
        <v>2602.6</v>
      </c>
      <c r="N127" s="2">
        <v>1547.4</v>
      </c>
      <c r="O127" s="2">
        <v>1547.4</v>
      </c>
    </row>
    <row r="128" spans="1:15" x14ac:dyDescent="0.25">
      <c r="A128" s="1" t="s">
        <v>641</v>
      </c>
      <c r="B128" s="1" t="s">
        <v>601</v>
      </c>
      <c r="C128" s="1">
        <v>0</v>
      </c>
      <c r="D128" s="2">
        <v>1900</v>
      </c>
      <c r="E128" s="2">
        <v>1900</v>
      </c>
      <c r="F128" s="1">
        <v>921.47</v>
      </c>
      <c r="G128" s="1">
        <v>921.47</v>
      </c>
      <c r="H128" s="1">
        <v>978.53</v>
      </c>
      <c r="I128" s="1">
        <v>921.47</v>
      </c>
      <c r="J128" s="1">
        <v>921.47</v>
      </c>
      <c r="K128" s="1">
        <v>978.53</v>
      </c>
      <c r="L128" s="1">
        <v>921.47</v>
      </c>
      <c r="M128" s="1">
        <v>921.47</v>
      </c>
      <c r="N128" s="1">
        <v>978.53</v>
      </c>
      <c r="O128" s="1">
        <v>978.53</v>
      </c>
    </row>
    <row r="129" spans="1:15" x14ac:dyDescent="0.25">
      <c r="A129" s="1" t="s">
        <v>642</v>
      </c>
      <c r="B129" s="1" t="s">
        <v>559</v>
      </c>
      <c r="C129" s="1">
        <v>0</v>
      </c>
      <c r="D129" s="2">
        <v>2050</v>
      </c>
      <c r="E129" s="2">
        <v>2050</v>
      </c>
      <c r="F129" s="2">
        <v>1591.53</v>
      </c>
      <c r="G129" s="2">
        <v>1591.53</v>
      </c>
      <c r="H129" s="1">
        <v>458.47</v>
      </c>
      <c r="I129" s="2">
        <v>1591.53</v>
      </c>
      <c r="J129" s="2">
        <v>1591.53</v>
      </c>
      <c r="K129" s="1">
        <v>458.47</v>
      </c>
      <c r="L129" s="2">
        <v>1591.53</v>
      </c>
      <c r="M129" s="2">
        <v>1591.53</v>
      </c>
      <c r="N129" s="1">
        <v>458.47</v>
      </c>
      <c r="O129" s="1">
        <v>458.47</v>
      </c>
    </row>
    <row r="130" spans="1:15" x14ac:dyDescent="0.25">
      <c r="A130" s="1" t="s">
        <v>643</v>
      </c>
      <c r="B130" s="1" t="s">
        <v>154</v>
      </c>
      <c r="C130" s="1">
        <v>0</v>
      </c>
      <c r="D130" s="1">
        <v>200</v>
      </c>
      <c r="E130" s="1">
        <v>200</v>
      </c>
      <c r="F130" s="1">
        <v>89.6</v>
      </c>
      <c r="G130" s="1">
        <v>89.6</v>
      </c>
      <c r="H130" s="1">
        <v>110.4</v>
      </c>
      <c r="I130" s="1">
        <v>89.6</v>
      </c>
      <c r="J130" s="1">
        <v>89.6</v>
      </c>
      <c r="K130" s="1">
        <v>110.4</v>
      </c>
      <c r="L130" s="1">
        <v>89.6</v>
      </c>
      <c r="M130" s="1">
        <v>89.6</v>
      </c>
      <c r="N130" s="1">
        <v>110.4</v>
      </c>
      <c r="O130" s="1">
        <v>110.4</v>
      </c>
    </row>
    <row r="131" spans="1:15" x14ac:dyDescent="0.25">
      <c r="A131" s="1"/>
      <c r="B131" s="1" t="s">
        <v>110</v>
      </c>
      <c r="C131" s="2">
        <v>496731.35</v>
      </c>
      <c r="D131" s="2">
        <v>-80831.25</v>
      </c>
      <c r="E131" s="2">
        <v>415900.1</v>
      </c>
      <c r="F131" s="2">
        <v>333606.76</v>
      </c>
      <c r="G131" s="2">
        <v>333606.76</v>
      </c>
      <c r="H131" s="2">
        <v>82293.34</v>
      </c>
      <c r="I131" s="2">
        <v>260092.6</v>
      </c>
      <c r="J131" s="2">
        <v>260092.6</v>
      </c>
      <c r="K131" s="2">
        <v>155807.5</v>
      </c>
      <c r="L131" s="2">
        <v>260092.6</v>
      </c>
      <c r="M131" s="2">
        <v>260092.6</v>
      </c>
      <c r="N131" s="2">
        <v>82293.34</v>
      </c>
      <c r="O131" s="2">
        <v>155807.5</v>
      </c>
    </row>
    <row r="132" spans="1:15" x14ac:dyDescent="0.25">
      <c r="A132" s="1">
        <v>5302</v>
      </c>
      <c r="B132" s="1" t="s">
        <v>111</v>
      </c>
      <c r="C132" s="1">
        <v>0</v>
      </c>
      <c r="D132" s="2">
        <v>12900.7</v>
      </c>
      <c r="E132" s="2">
        <v>12900.7</v>
      </c>
      <c r="F132" s="2">
        <v>10985.92</v>
      </c>
      <c r="G132" s="2">
        <v>10985.92</v>
      </c>
      <c r="H132" s="2">
        <v>1914.78</v>
      </c>
      <c r="I132" s="2">
        <v>10985.92</v>
      </c>
      <c r="J132" s="2">
        <v>10985.92</v>
      </c>
      <c r="K132" s="2">
        <v>1914.78</v>
      </c>
      <c r="L132" s="2">
        <v>10985.92</v>
      </c>
      <c r="M132" s="2">
        <v>10985.92</v>
      </c>
      <c r="N132" s="2">
        <v>1914.78</v>
      </c>
      <c r="O132" s="2">
        <v>1914.78</v>
      </c>
    </row>
    <row r="133" spans="1:15" x14ac:dyDescent="0.25">
      <c r="A133" s="1" t="s">
        <v>1374</v>
      </c>
      <c r="B133" s="1" t="s">
        <v>1375</v>
      </c>
      <c r="C133" s="1">
        <v>0</v>
      </c>
      <c r="D133" s="2">
        <v>12900.7</v>
      </c>
      <c r="E133" s="2">
        <v>12900.7</v>
      </c>
      <c r="F133" s="2">
        <v>10985.92</v>
      </c>
      <c r="G133" s="2">
        <v>10985.92</v>
      </c>
      <c r="H133" s="2">
        <v>1914.78</v>
      </c>
      <c r="I133" s="2">
        <v>10985.92</v>
      </c>
      <c r="J133" s="2">
        <v>10985.92</v>
      </c>
      <c r="K133" s="2">
        <v>1914.78</v>
      </c>
      <c r="L133" s="2">
        <v>10985.92</v>
      </c>
      <c r="M133" s="2">
        <v>10985.92</v>
      </c>
      <c r="N133" s="2">
        <v>1914.78</v>
      </c>
      <c r="O133" s="2">
        <v>1914.78</v>
      </c>
    </row>
    <row r="134" spans="1:15" x14ac:dyDescent="0.25">
      <c r="A134" s="1">
        <v>7302</v>
      </c>
      <c r="B134" s="1" t="s">
        <v>111</v>
      </c>
      <c r="C134" s="2">
        <v>10000</v>
      </c>
      <c r="D134" s="2">
        <v>-8500</v>
      </c>
      <c r="E134" s="2">
        <v>1500</v>
      </c>
      <c r="F134" s="1">
        <v>0</v>
      </c>
      <c r="G134" s="1">
        <v>0</v>
      </c>
      <c r="H134" s="2">
        <v>1500</v>
      </c>
      <c r="I134" s="1">
        <v>0</v>
      </c>
      <c r="J134" s="1">
        <v>0</v>
      </c>
      <c r="K134" s="2">
        <v>1500</v>
      </c>
      <c r="L134" s="1">
        <v>0</v>
      </c>
      <c r="M134" s="1">
        <v>0</v>
      </c>
      <c r="N134" s="2">
        <v>1500</v>
      </c>
      <c r="O134" s="2">
        <v>1500</v>
      </c>
    </row>
    <row r="135" spans="1:15" x14ac:dyDescent="0.25">
      <c r="A135" s="1" t="s">
        <v>644</v>
      </c>
      <c r="B135" s="1" t="s">
        <v>113</v>
      </c>
      <c r="C135" s="2">
        <v>10000</v>
      </c>
      <c r="D135" s="2">
        <v>-8500</v>
      </c>
      <c r="E135" s="2">
        <v>1500</v>
      </c>
      <c r="F135" s="1">
        <v>0</v>
      </c>
      <c r="G135" s="1">
        <v>0</v>
      </c>
      <c r="H135" s="2">
        <v>1500</v>
      </c>
      <c r="I135" s="1">
        <v>0</v>
      </c>
      <c r="J135" s="1">
        <v>0</v>
      </c>
      <c r="K135" s="2">
        <v>1500</v>
      </c>
      <c r="L135" s="1">
        <v>0</v>
      </c>
      <c r="M135" s="1">
        <v>0</v>
      </c>
      <c r="N135" s="2">
        <v>1500</v>
      </c>
      <c r="O135" s="2">
        <v>1500</v>
      </c>
    </row>
    <row r="136" spans="1:15" x14ac:dyDescent="0.25">
      <c r="A136" s="1">
        <v>7303</v>
      </c>
      <c r="B136" s="1" t="s">
        <v>116</v>
      </c>
      <c r="C136" s="2">
        <v>104731.35</v>
      </c>
      <c r="D136" s="2">
        <v>26233.15</v>
      </c>
      <c r="E136" s="2">
        <v>130964.5</v>
      </c>
      <c r="F136" s="2">
        <v>108112.12</v>
      </c>
      <c r="G136" s="2">
        <v>108112.12</v>
      </c>
      <c r="H136" s="2">
        <v>22852.38</v>
      </c>
      <c r="I136" s="2">
        <v>108112.12</v>
      </c>
      <c r="J136" s="2">
        <v>108112.12</v>
      </c>
      <c r="K136" s="2">
        <v>22852.38</v>
      </c>
      <c r="L136" s="2">
        <v>108112.12</v>
      </c>
      <c r="M136" s="2">
        <v>108112.12</v>
      </c>
      <c r="N136" s="2">
        <v>22852.38</v>
      </c>
      <c r="O136" s="2">
        <v>22852.38</v>
      </c>
    </row>
    <row r="137" spans="1:15" x14ac:dyDescent="0.25">
      <c r="A137" s="1" t="s">
        <v>645</v>
      </c>
      <c r="B137" s="1" t="s">
        <v>118</v>
      </c>
      <c r="C137" s="1">
        <v>500</v>
      </c>
      <c r="D137" s="1">
        <v>0</v>
      </c>
      <c r="E137" s="1">
        <v>500</v>
      </c>
      <c r="F137" s="1">
        <v>0</v>
      </c>
      <c r="G137" s="1">
        <v>0</v>
      </c>
      <c r="H137" s="1">
        <v>500</v>
      </c>
      <c r="I137" s="1">
        <v>0</v>
      </c>
      <c r="J137" s="1">
        <v>0</v>
      </c>
      <c r="K137" s="1">
        <v>500</v>
      </c>
      <c r="L137" s="1">
        <v>0</v>
      </c>
      <c r="M137" s="1">
        <v>0</v>
      </c>
      <c r="N137" s="1">
        <v>500</v>
      </c>
      <c r="O137" s="1">
        <v>500</v>
      </c>
    </row>
    <row r="138" spans="1:15" x14ac:dyDescent="0.25">
      <c r="A138" s="1" t="s">
        <v>646</v>
      </c>
      <c r="B138" s="1" t="s">
        <v>594</v>
      </c>
      <c r="C138" s="2">
        <v>5000</v>
      </c>
      <c r="D138" s="1">
        <v>0</v>
      </c>
      <c r="E138" s="2">
        <v>5000</v>
      </c>
      <c r="F138" s="1">
        <v>0</v>
      </c>
      <c r="G138" s="1">
        <v>0</v>
      </c>
      <c r="H138" s="2">
        <v>5000</v>
      </c>
      <c r="I138" s="1">
        <v>0</v>
      </c>
      <c r="J138" s="1">
        <v>0</v>
      </c>
      <c r="K138" s="2">
        <v>5000</v>
      </c>
      <c r="L138" s="1">
        <v>0</v>
      </c>
      <c r="M138" s="1">
        <v>0</v>
      </c>
      <c r="N138" s="2">
        <v>5000</v>
      </c>
      <c r="O138" s="2">
        <v>5000</v>
      </c>
    </row>
    <row r="139" spans="1:15" x14ac:dyDescent="0.25">
      <c r="A139" s="1" t="s">
        <v>647</v>
      </c>
      <c r="B139" s="1" t="s">
        <v>120</v>
      </c>
      <c r="C139" s="2">
        <v>89231.35</v>
      </c>
      <c r="D139" s="2">
        <v>35233.15</v>
      </c>
      <c r="E139" s="2">
        <v>124464.5</v>
      </c>
      <c r="F139" s="2">
        <v>108112.12</v>
      </c>
      <c r="G139" s="2">
        <v>108112.12</v>
      </c>
      <c r="H139" s="2">
        <v>16352.38</v>
      </c>
      <c r="I139" s="2">
        <v>108112.12</v>
      </c>
      <c r="J139" s="2">
        <v>108112.12</v>
      </c>
      <c r="K139" s="2">
        <v>16352.38</v>
      </c>
      <c r="L139" s="2">
        <v>108112.12</v>
      </c>
      <c r="M139" s="2">
        <v>108112.12</v>
      </c>
      <c r="N139" s="2">
        <v>16352.38</v>
      </c>
      <c r="O139" s="2">
        <v>16352.38</v>
      </c>
    </row>
    <row r="140" spans="1:15" x14ac:dyDescent="0.25">
      <c r="A140" s="1" t="s">
        <v>648</v>
      </c>
      <c r="B140" s="1" t="s">
        <v>649</v>
      </c>
      <c r="C140" s="2">
        <v>10000</v>
      </c>
      <c r="D140" s="2">
        <v>-9000</v>
      </c>
      <c r="E140" s="2">
        <v>1000</v>
      </c>
      <c r="F140" s="1">
        <v>0</v>
      </c>
      <c r="G140" s="1">
        <v>0</v>
      </c>
      <c r="H140" s="2">
        <v>1000</v>
      </c>
      <c r="I140" s="1">
        <v>0</v>
      </c>
      <c r="J140" s="1">
        <v>0</v>
      </c>
      <c r="K140" s="2">
        <v>1000</v>
      </c>
      <c r="L140" s="1">
        <v>0</v>
      </c>
      <c r="M140" s="1">
        <v>0</v>
      </c>
      <c r="N140" s="2">
        <v>1000</v>
      </c>
      <c r="O140" s="2">
        <v>1000</v>
      </c>
    </row>
    <row r="141" spans="1:15" x14ac:dyDescent="0.25">
      <c r="A141" s="1">
        <v>7305</v>
      </c>
      <c r="B141" s="1" t="s">
        <v>128</v>
      </c>
      <c r="C141" s="2">
        <v>24000</v>
      </c>
      <c r="D141" s="2">
        <v>-3300</v>
      </c>
      <c r="E141" s="2">
        <v>20700</v>
      </c>
      <c r="F141" s="2">
        <v>20280</v>
      </c>
      <c r="G141" s="2">
        <v>20280</v>
      </c>
      <c r="H141" s="1">
        <v>420</v>
      </c>
      <c r="I141" s="2">
        <v>20280</v>
      </c>
      <c r="J141" s="2">
        <v>20280</v>
      </c>
      <c r="K141" s="1">
        <v>420</v>
      </c>
      <c r="L141" s="2">
        <v>20280</v>
      </c>
      <c r="M141" s="2">
        <v>20280</v>
      </c>
      <c r="N141" s="1">
        <v>420</v>
      </c>
      <c r="O141" s="1">
        <v>420</v>
      </c>
    </row>
    <row r="142" spans="1:15" x14ac:dyDescent="0.25">
      <c r="A142" s="1" t="s">
        <v>650</v>
      </c>
      <c r="B142" s="1" t="s">
        <v>651</v>
      </c>
      <c r="C142" s="2">
        <v>24000</v>
      </c>
      <c r="D142" s="2">
        <v>-3300</v>
      </c>
      <c r="E142" s="2">
        <v>20700</v>
      </c>
      <c r="F142" s="2">
        <v>20280</v>
      </c>
      <c r="G142" s="2">
        <v>20280</v>
      </c>
      <c r="H142" s="1">
        <v>420</v>
      </c>
      <c r="I142" s="2">
        <v>20280</v>
      </c>
      <c r="J142" s="2">
        <v>20280</v>
      </c>
      <c r="K142" s="1">
        <v>420</v>
      </c>
      <c r="L142" s="2">
        <v>20280</v>
      </c>
      <c r="M142" s="2">
        <v>20280</v>
      </c>
      <c r="N142" s="1">
        <v>420</v>
      </c>
      <c r="O142" s="1">
        <v>420</v>
      </c>
    </row>
    <row r="143" spans="1:15" x14ac:dyDescent="0.25">
      <c r="A143" s="1">
        <v>7306</v>
      </c>
      <c r="B143" s="1" t="s">
        <v>131</v>
      </c>
      <c r="C143" s="2">
        <v>15000</v>
      </c>
      <c r="D143" s="1">
        <v>0</v>
      </c>
      <c r="E143" s="2">
        <v>15000</v>
      </c>
      <c r="F143" s="1">
        <v>200</v>
      </c>
      <c r="G143" s="1">
        <v>200</v>
      </c>
      <c r="H143" s="2">
        <v>14800</v>
      </c>
      <c r="I143" s="1">
        <v>200</v>
      </c>
      <c r="J143" s="1">
        <v>200</v>
      </c>
      <c r="K143" s="2">
        <v>14800</v>
      </c>
      <c r="L143" s="1">
        <v>200</v>
      </c>
      <c r="M143" s="1">
        <v>200</v>
      </c>
      <c r="N143" s="2">
        <v>14800</v>
      </c>
      <c r="O143" s="2">
        <v>14800</v>
      </c>
    </row>
    <row r="144" spans="1:15" x14ac:dyDescent="0.25">
      <c r="A144" s="1" t="s">
        <v>652</v>
      </c>
      <c r="B144" s="1" t="s">
        <v>610</v>
      </c>
      <c r="C144" s="2">
        <v>15000</v>
      </c>
      <c r="D144" s="1">
        <v>0</v>
      </c>
      <c r="E144" s="2">
        <v>15000</v>
      </c>
      <c r="F144" s="1">
        <v>200</v>
      </c>
      <c r="G144" s="1">
        <v>200</v>
      </c>
      <c r="H144" s="2">
        <v>14800</v>
      </c>
      <c r="I144" s="1">
        <v>200</v>
      </c>
      <c r="J144" s="1">
        <v>200</v>
      </c>
      <c r="K144" s="2">
        <v>14800</v>
      </c>
      <c r="L144" s="1">
        <v>200</v>
      </c>
      <c r="M144" s="1">
        <v>200</v>
      </c>
      <c r="N144" s="2">
        <v>14800</v>
      </c>
      <c r="O144" s="2">
        <v>14800</v>
      </c>
    </row>
    <row r="145" spans="1:15" x14ac:dyDescent="0.25">
      <c r="A145" s="1">
        <v>7308</v>
      </c>
      <c r="B145" s="1" t="s">
        <v>134</v>
      </c>
      <c r="C145" s="2">
        <v>343000</v>
      </c>
      <c r="D145" s="2">
        <v>-108165.1</v>
      </c>
      <c r="E145" s="2">
        <v>234834.9</v>
      </c>
      <c r="F145" s="2">
        <v>194028.72</v>
      </c>
      <c r="G145" s="2">
        <v>194028.72</v>
      </c>
      <c r="H145" s="2">
        <v>40806.18</v>
      </c>
      <c r="I145" s="2">
        <v>120514.56</v>
      </c>
      <c r="J145" s="2">
        <v>120514.56</v>
      </c>
      <c r="K145" s="2">
        <v>114320.34</v>
      </c>
      <c r="L145" s="2">
        <v>120514.56</v>
      </c>
      <c r="M145" s="2">
        <v>120514.56</v>
      </c>
      <c r="N145" s="2">
        <v>40806.18</v>
      </c>
      <c r="O145" s="2">
        <v>114320.34</v>
      </c>
    </row>
    <row r="146" spans="1:15" x14ac:dyDescent="0.25">
      <c r="A146" s="1" t="s">
        <v>653</v>
      </c>
      <c r="B146" s="1" t="s">
        <v>617</v>
      </c>
      <c r="C146" s="2">
        <v>130000</v>
      </c>
      <c r="D146" s="2">
        <v>79000</v>
      </c>
      <c r="E146" s="2">
        <v>209000</v>
      </c>
      <c r="F146" s="2">
        <v>182679.87</v>
      </c>
      <c r="G146" s="2">
        <v>182679.87</v>
      </c>
      <c r="H146" s="2">
        <v>26320.13</v>
      </c>
      <c r="I146" s="2">
        <v>109165.71</v>
      </c>
      <c r="J146" s="2">
        <v>109165.71</v>
      </c>
      <c r="K146" s="2">
        <v>99834.29</v>
      </c>
      <c r="L146" s="2">
        <v>109165.71</v>
      </c>
      <c r="M146" s="2">
        <v>109165.71</v>
      </c>
      <c r="N146" s="2">
        <v>26320.13</v>
      </c>
      <c r="O146" s="2">
        <v>99834.29</v>
      </c>
    </row>
    <row r="147" spans="1:15" x14ac:dyDescent="0.25">
      <c r="A147" s="1" t="s">
        <v>654</v>
      </c>
      <c r="B147" s="1" t="s">
        <v>619</v>
      </c>
      <c r="C147" s="2">
        <v>10000</v>
      </c>
      <c r="D147" s="2">
        <v>-5000</v>
      </c>
      <c r="E147" s="2">
        <v>5000</v>
      </c>
      <c r="F147" s="1">
        <v>0</v>
      </c>
      <c r="G147" s="1">
        <v>0</v>
      </c>
      <c r="H147" s="2">
        <v>5000</v>
      </c>
      <c r="I147" s="1">
        <v>0</v>
      </c>
      <c r="J147" s="1">
        <v>0</v>
      </c>
      <c r="K147" s="2">
        <v>5000</v>
      </c>
      <c r="L147" s="1">
        <v>0</v>
      </c>
      <c r="M147" s="1">
        <v>0</v>
      </c>
      <c r="N147" s="2">
        <v>5000</v>
      </c>
      <c r="O147" s="2">
        <v>5000</v>
      </c>
    </row>
    <row r="148" spans="1:15" x14ac:dyDescent="0.25">
      <c r="A148" s="1" t="s">
        <v>655</v>
      </c>
      <c r="B148" s="1" t="s">
        <v>628</v>
      </c>
      <c r="C148" s="2">
        <v>18000</v>
      </c>
      <c r="D148" s="2">
        <v>-10000</v>
      </c>
      <c r="E148" s="2">
        <v>8000</v>
      </c>
      <c r="F148" s="2">
        <v>1732.4</v>
      </c>
      <c r="G148" s="2">
        <v>1732.4</v>
      </c>
      <c r="H148" s="2">
        <v>6267.6</v>
      </c>
      <c r="I148" s="2">
        <v>1732.4</v>
      </c>
      <c r="J148" s="2">
        <v>1732.4</v>
      </c>
      <c r="K148" s="2">
        <v>6267.6</v>
      </c>
      <c r="L148" s="2">
        <v>1732.4</v>
      </c>
      <c r="M148" s="2">
        <v>1732.4</v>
      </c>
      <c r="N148" s="2">
        <v>6267.6</v>
      </c>
      <c r="O148" s="2">
        <v>6267.6</v>
      </c>
    </row>
    <row r="149" spans="1:15" x14ac:dyDescent="0.25">
      <c r="A149" s="1" t="s">
        <v>656</v>
      </c>
      <c r="B149" s="1" t="s">
        <v>142</v>
      </c>
      <c r="C149" s="2">
        <v>15000</v>
      </c>
      <c r="D149" s="2">
        <v>-5000</v>
      </c>
      <c r="E149" s="2">
        <v>10000</v>
      </c>
      <c r="F149" s="2">
        <v>9616.4500000000007</v>
      </c>
      <c r="G149" s="2">
        <v>9616.4500000000007</v>
      </c>
      <c r="H149" s="1">
        <v>383.55</v>
      </c>
      <c r="I149" s="2">
        <v>9616.4500000000007</v>
      </c>
      <c r="J149" s="2">
        <v>9616.4500000000007</v>
      </c>
      <c r="K149" s="1">
        <v>383.55</v>
      </c>
      <c r="L149" s="2">
        <v>9616.4500000000007</v>
      </c>
      <c r="M149" s="2">
        <v>9616.4500000000007</v>
      </c>
      <c r="N149" s="1">
        <v>383.55</v>
      </c>
      <c r="O149" s="1">
        <v>383.55</v>
      </c>
    </row>
    <row r="150" spans="1:15" x14ac:dyDescent="0.25">
      <c r="A150" s="1" t="s">
        <v>657</v>
      </c>
      <c r="B150" s="1" t="s">
        <v>658</v>
      </c>
      <c r="C150" s="2">
        <v>170000</v>
      </c>
      <c r="D150" s="2">
        <v>-167165.1</v>
      </c>
      <c r="E150" s="2">
        <v>2834.9</v>
      </c>
      <c r="F150" s="1">
        <v>0</v>
      </c>
      <c r="G150" s="1">
        <v>0</v>
      </c>
      <c r="H150" s="2">
        <v>2834.9</v>
      </c>
      <c r="I150" s="1">
        <v>0</v>
      </c>
      <c r="J150" s="1">
        <v>0</v>
      </c>
      <c r="K150" s="2">
        <v>2834.9</v>
      </c>
      <c r="L150" s="1">
        <v>0</v>
      </c>
      <c r="M150" s="1">
        <v>0</v>
      </c>
      <c r="N150" s="2">
        <v>2834.9</v>
      </c>
      <c r="O150" s="2">
        <v>2834.9</v>
      </c>
    </row>
    <row r="151" spans="1:15" x14ac:dyDescent="0.25">
      <c r="A151" s="1"/>
      <c r="B151" s="1" t="s">
        <v>659</v>
      </c>
      <c r="C151" s="2">
        <v>35000</v>
      </c>
      <c r="D151" s="1">
        <v>-25.79</v>
      </c>
      <c r="E151" s="2">
        <v>34974.21</v>
      </c>
      <c r="F151" s="2">
        <v>28749.55</v>
      </c>
      <c r="G151" s="2">
        <v>28749.55</v>
      </c>
      <c r="H151" s="2">
        <v>6224.66</v>
      </c>
      <c r="I151" s="2">
        <v>28749.55</v>
      </c>
      <c r="J151" s="2">
        <v>28749.55</v>
      </c>
      <c r="K151" s="2">
        <v>6224.66</v>
      </c>
      <c r="L151" s="2">
        <v>28749.55</v>
      </c>
      <c r="M151" s="2">
        <v>28749.55</v>
      </c>
      <c r="N151" s="2">
        <v>6224.66</v>
      </c>
      <c r="O151" s="2">
        <v>6224.66</v>
      </c>
    </row>
    <row r="152" spans="1:15" x14ac:dyDescent="0.25">
      <c r="A152" s="1">
        <v>8401</v>
      </c>
      <c r="B152" s="1" t="s">
        <v>163</v>
      </c>
      <c r="C152" s="2">
        <v>35000</v>
      </c>
      <c r="D152" s="1">
        <v>-25.79</v>
      </c>
      <c r="E152" s="2">
        <v>34974.21</v>
      </c>
      <c r="F152" s="2">
        <v>28749.55</v>
      </c>
      <c r="G152" s="2">
        <v>28749.55</v>
      </c>
      <c r="H152" s="2">
        <v>6224.66</v>
      </c>
      <c r="I152" s="2">
        <v>28749.55</v>
      </c>
      <c r="J152" s="2">
        <v>28749.55</v>
      </c>
      <c r="K152" s="2">
        <v>6224.66</v>
      </c>
      <c r="L152" s="2">
        <v>28749.55</v>
      </c>
      <c r="M152" s="2">
        <v>28749.55</v>
      </c>
      <c r="N152" s="2">
        <v>6224.66</v>
      </c>
      <c r="O152" s="2">
        <v>6224.66</v>
      </c>
    </row>
    <row r="153" spans="1:15" x14ac:dyDescent="0.25">
      <c r="A153" s="1" t="s">
        <v>660</v>
      </c>
      <c r="B153" s="1" t="s">
        <v>601</v>
      </c>
      <c r="C153" s="2">
        <v>35000</v>
      </c>
      <c r="D153" s="2">
        <v>-7025.79</v>
      </c>
      <c r="E153" s="2">
        <v>27974.21</v>
      </c>
      <c r="F153" s="2">
        <v>22131.47</v>
      </c>
      <c r="G153" s="2">
        <v>22131.47</v>
      </c>
      <c r="H153" s="2">
        <v>5842.74</v>
      </c>
      <c r="I153" s="2">
        <v>22131.47</v>
      </c>
      <c r="J153" s="2">
        <v>22131.47</v>
      </c>
      <c r="K153" s="2">
        <v>5842.74</v>
      </c>
      <c r="L153" s="2">
        <v>22131.47</v>
      </c>
      <c r="M153" s="2">
        <v>22131.47</v>
      </c>
      <c r="N153" s="2">
        <v>5842.74</v>
      </c>
      <c r="O153" s="2">
        <v>5842.74</v>
      </c>
    </row>
    <row r="154" spans="1:15" x14ac:dyDescent="0.25">
      <c r="A154" s="1" t="s">
        <v>1376</v>
      </c>
      <c r="B154" s="1" t="s">
        <v>123</v>
      </c>
      <c r="C154" s="1">
        <v>0</v>
      </c>
      <c r="D154" s="2">
        <v>7000</v>
      </c>
      <c r="E154" s="2">
        <v>7000</v>
      </c>
      <c r="F154" s="2">
        <v>6618.08</v>
      </c>
      <c r="G154" s="2">
        <v>6618.08</v>
      </c>
      <c r="H154" s="1">
        <v>381.92</v>
      </c>
      <c r="I154" s="2">
        <v>6618.08</v>
      </c>
      <c r="J154" s="2">
        <v>6618.08</v>
      </c>
      <c r="K154" s="1">
        <v>381.92</v>
      </c>
      <c r="L154" s="2">
        <v>6618.08</v>
      </c>
      <c r="M154" s="2">
        <v>6618.08</v>
      </c>
      <c r="N154" s="1">
        <v>381.92</v>
      </c>
      <c r="O154" s="1">
        <v>381.92</v>
      </c>
    </row>
    <row r="155" spans="1:15" x14ac:dyDescent="0.25">
      <c r="A155" s="1"/>
      <c r="B155" s="4" t="s">
        <v>664</v>
      </c>
      <c r="C155" s="2">
        <v>64900.31</v>
      </c>
      <c r="D155" s="2">
        <v>-8510</v>
      </c>
      <c r="E155" s="2">
        <v>56390.31</v>
      </c>
      <c r="F155" s="2">
        <v>37221.199999999997</v>
      </c>
      <c r="G155" s="2">
        <v>37221.199999999997</v>
      </c>
      <c r="H155" s="2">
        <v>19169.11</v>
      </c>
      <c r="I155" s="2">
        <v>37221.199999999997</v>
      </c>
      <c r="J155" s="2">
        <v>37221.199999999997</v>
      </c>
      <c r="K155" s="2">
        <v>19169.11</v>
      </c>
      <c r="L155" s="2">
        <v>37221.199999999997</v>
      </c>
      <c r="M155" s="2">
        <v>37221.199999999997</v>
      </c>
      <c r="N155" s="2">
        <v>19169.11</v>
      </c>
      <c r="O155" s="2">
        <v>19169.11</v>
      </c>
    </row>
    <row r="156" spans="1:15" x14ac:dyDescent="0.25">
      <c r="A156" s="1"/>
      <c r="B156" s="1" t="s">
        <v>42</v>
      </c>
      <c r="C156" s="2">
        <v>64900.31</v>
      </c>
      <c r="D156" s="2">
        <v>-8510</v>
      </c>
      <c r="E156" s="2">
        <v>56390.31</v>
      </c>
      <c r="F156" s="2">
        <v>37221.199999999997</v>
      </c>
      <c r="G156" s="2">
        <v>37221.199999999997</v>
      </c>
      <c r="H156" s="2">
        <v>19169.11</v>
      </c>
      <c r="I156" s="2">
        <v>37221.199999999997</v>
      </c>
      <c r="J156" s="2">
        <v>37221.199999999997</v>
      </c>
      <c r="K156" s="2">
        <v>19169.11</v>
      </c>
      <c r="L156" s="2">
        <v>37221.199999999997</v>
      </c>
      <c r="M156" s="2">
        <v>37221.199999999997</v>
      </c>
      <c r="N156" s="2">
        <v>19169.11</v>
      </c>
      <c r="O156" s="2">
        <v>19169.11</v>
      </c>
    </row>
    <row r="157" spans="1:15" x14ac:dyDescent="0.25">
      <c r="A157" s="1"/>
      <c r="B157" s="1" t="s">
        <v>665</v>
      </c>
      <c r="C157" s="2">
        <v>37700.31</v>
      </c>
      <c r="D157" s="2">
        <v>-12295</v>
      </c>
      <c r="E157" s="2">
        <v>25405.31</v>
      </c>
      <c r="F157" s="2">
        <v>12364.01</v>
      </c>
      <c r="G157" s="2">
        <v>12364.01</v>
      </c>
      <c r="H157" s="2">
        <v>13041.3</v>
      </c>
      <c r="I157" s="2">
        <v>12364.01</v>
      </c>
      <c r="J157" s="2">
        <v>12364.01</v>
      </c>
      <c r="K157" s="2">
        <v>13041.3</v>
      </c>
      <c r="L157" s="2">
        <v>12364.01</v>
      </c>
      <c r="M157" s="2">
        <v>12364.01</v>
      </c>
      <c r="N157" s="2">
        <v>13041.3</v>
      </c>
      <c r="O157" s="2">
        <v>13041.3</v>
      </c>
    </row>
    <row r="158" spans="1:15" x14ac:dyDescent="0.25">
      <c r="A158" s="1">
        <v>5302</v>
      </c>
      <c r="B158" s="1" t="s">
        <v>111</v>
      </c>
      <c r="C158" s="2">
        <v>19700.310000000001</v>
      </c>
      <c r="D158" s="2">
        <v>-2295</v>
      </c>
      <c r="E158" s="2">
        <v>17405.310000000001</v>
      </c>
      <c r="F158" s="2">
        <v>12364.01</v>
      </c>
      <c r="G158" s="2">
        <v>12364.01</v>
      </c>
      <c r="H158" s="2">
        <v>5041.3</v>
      </c>
      <c r="I158" s="2">
        <v>12364.01</v>
      </c>
      <c r="J158" s="2">
        <v>12364.01</v>
      </c>
      <c r="K158" s="2">
        <v>5041.3</v>
      </c>
      <c r="L158" s="2">
        <v>12364.01</v>
      </c>
      <c r="M158" s="2">
        <v>12364.01</v>
      </c>
      <c r="N158" s="2">
        <v>5041.3</v>
      </c>
      <c r="O158" s="2">
        <v>5041.3</v>
      </c>
    </row>
    <row r="159" spans="1:15" x14ac:dyDescent="0.25">
      <c r="A159" s="1" t="s">
        <v>666</v>
      </c>
      <c r="B159" s="1" t="s">
        <v>583</v>
      </c>
      <c r="C159" s="2">
        <v>3500</v>
      </c>
      <c r="D159" s="2">
        <v>2875</v>
      </c>
      <c r="E159" s="2">
        <v>6375</v>
      </c>
      <c r="F159" s="2">
        <v>1338.06</v>
      </c>
      <c r="G159" s="2">
        <v>1338.06</v>
      </c>
      <c r="H159" s="2">
        <v>5036.9399999999996</v>
      </c>
      <c r="I159" s="2">
        <v>1338.06</v>
      </c>
      <c r="J159" s="2">
        <v>1338.06</v>
      </c>
      <c r="K159" s="2">
        <v>5036.9399999999996</v>
      </c>
      <c r="L159" s="2">
        <v>1338.06</v>
      </c>
      <c r="M159" s="2">
        <v>1338.06</v>
      </c>
      <c r="N159" s="2">
        <v>5036.9399999999996</v>
      </c>
      <c r="O159" s="2">
        <v>5036.9399999999996</v>
      </c>
    </row>
    <row r="160" spans="1:15" x14ac:dyDescent="0.25">
      <c r="A160" s="1" t="s">
        <v>667</v>
      </c>
      <c r="B160" s="1" t="s">
        <v>587</v>
      </c>
      <c r="C160" s="2">
        <v>16200.31</v>
      </c>
      <c r="D160" s="2">
        <v>-5170</v>
      </c>
      <c r="E160" s="2">
        <v>11030.31</v>
      </c>
      <c r="F160" s="2">
        <v>11025.95</v>
      </c>
      <c r="G160" s="2">
        <v>11025.95</v>
      </c>
      <c r="H160" s="1">
        <v>4.3600000000000003</v>
      </c>
      <c r="I160" s="2">
        <v>11025.95</v>
      </c>
      <c r="J160" s="2">
        <v>11025.95</v>
      </c>
      <c r="K160" s="1">
        <v>4.3600000000000003</v>
      </c>
      <c r="L160" s="2">
        <v>11025.95</v>
      </c>
      <c r="M160" s="2">
        <v>11025.95</v>
      </c>
      <c r="N160" s="1">
        <v>4.3600000000000003</v>
      </c>
      <c r="O160" s="1">
        <v>4.3600000000000003</v>
      </c>
    </row>
    <row r="161" spans="1:15" x14ac:dyDescent="0.25">
      <c r="A161" s="1">
        <v>5314</v>
      </c>
      <c r="B161" s="1" t="s">
        <v>151</v>
      </c>
      <c r="C161" s="2">
        <v>8000</v>
      </c>
      <c r="D161" s="1">
        <v>0</v>
      </c>
      <c r="E161" s="2">
        <v>8000</v>
      </c>
      <c r="F161" s="1">
        <v>0</v>
      </c>
      <c r="G161" s="1">
        <v>0</v>
      </c>
      <c r="H161" s="2">
        <v>8000</v>
      </c>
      <c r="I161" s="1">
        <v>0</v>
      </c>
      <c r="J161" s="1">
        <v>0</v>
      </c>
      <c r="K161" s="2">
        <v>8000</v>
      </c>
      <c r="L161" s="1">
        <v>0</v>
      </c>
      <c r="M161" s="1">
        <v>0</v>
      </c>
      <c r="N161" s="2">
        <v>8000</v>
      </c>
      <c r="O161" s="2">
        <v>8000</v>
      </c>
    </row>
    <row r="162" spans="1:15" x14ac:dyDescent="0.25">
      <c r="A162" s="1" t="s">
        <v>668</v>
      </c>
      <c r="B162" s="1" t="s">
        <v>562</v>
      </c>
      <c r="C162" s="2">
        <v>8000</v>
      </c>
      <c r="D162" s="1">
        <v>0</v>
      </c>
      <c r="E162" s="2">
        <v>8000</v>
      </c>
      <c r="F162" s="1">
        <v>0</v>
      </c>
      <c r="G162" s="1">
        <v>0</v>
      </c>
      <c r="H162" s="2">
        <v>8000</v>
      </c>
      <c r="I162" s="1">
        <v>0</v>
      </c>
      <c r="J162" s="1">
        <v>0</v>
      </c>
      <c r="K162" s="2">
        <v>8000</v>
      </c>
      <c r="L162" s="1">
        <v>0</v>
      </c>
      <c r="M162" s="1">
        <v>0</v>
      </c>
      <c r="N162" s="2">
        <v>8000</v>
      </c>
      <c r="O162" s="2">
        <v>8000</v>
      </c>
    </row>
    <row r="163" spans="1:15" x14ac:dyDescent="0.25">
      <c r="A163" s="1">
        <v>5316</v>
      </c>
      <c r="B163" s="1" t="s">
        <v>669</v>
      </c>
      <c r="C163" s="2">
        <v>10000</v>
      </c>
      <c r="D163" s="2">
        <v>-10000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</row>
    <row r="164" spans="1:15" x14ac:dyDescent="0.25">
      <c r="A164" s="1" t="s">
        <v>670</v>
      </c>
      <c r="B164" s="1" t="s">
        <v>671</v>
      </c>
      <c r="C164" s="2">
        <v>10000</v>
      </c>
      <c r="D164" s="2">
        <v>-10000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</row>
    <row r="165" spans="1:15" x14ac:dyDescent="0.25">
      <c r="A165" s="1"/>
      <c r="B165" s="1" t="s">
        <v>672</v>
      </c>
      <c r="C165" s="2">
        <v>22000</v>
      </c>
      <c r="D165" s="1">
        <v>0</v>
      </c>
      <c r="E165" s="2">
        <v>22000</v>
      </c>
      <c r="F165" s="2">
        <v>19755.59</v>
      </c>
      <c r="G165" s="2">
        <v>19755.59</v>
      </c>
      <c r="H165" s="2">
        <v>2244.41</v>
      </c>
      <c r="I165" s="2">
        <v>19755.59</v>
      </c>
      <c r="J165" s="2">
        <v>19755.59</v>
      </c>
      <c r="K165" s="2">
        <v>2244.41</v>
      </c>
      <c r="L165" s="2">
        <v>19755.59</v>
      </c>
      <c r="M165" s="2">
        <v>19755.59</v>
      </c>
      <c r="N165" s="2">
        <v>2244.41</v>
      </c>
      <c r="O165" s="2">
        <v>2244.41</v>
      </c>
    </row>
    <row r="166" spans="1:15" x14ac:dyDescent="0.25">
      <c r="A166" s="1">
        <v>5703</v>
      </c>
      <c r="B166" s="1" t="s">
        <v>673</v>
      </c>
      <c r="C166" s="2">
        <v>22000</v>
      </c>
      <c r="D166" s="1">
        <v>0</v>
      </c>
      <c r="E166" s="2">
        <v>22000</v>
      </c>
      <c r="F166" s="2">
        <v>19755.59</v>
      </c>
      <c r="G166" s="2">
        <v>19755.59</v>
      </c>
      <c r="H166" s="2">
        <v>2244.41</v>
      </c>
      <c r="I166" s="2">
        <v>19755.59</v>
      </c>
      <c r="J166" s="2">
        <v>19755.59</v>
      </c>
      <c r="K166" s="2">
        <v>2244.41</v>
      </c>
      <c r="L166" s="2">
        <v>19755.59</v>
      </c>
      <c r="M166" s="2">
        <v>19755.59</v>
      </c>
      <c r="N166" s="2">
        <v>2244.41</v>
      </c>
      <c r="O166" s="2">
        <v>2244.41</v>
      </c>
    </row>
    <row r="167" spans="1:15" x14ac:dyDescent="0.25">
      <c r="A167" s="1" t="s">
        <v>674</v>
      </c>
      <c r="B167" s="1" t="s">
        <v>673</v>
      </c>
      <c r="C167" s="2">
        <v>22000</v>
      </c>
      <c r="D167" s="1">
        <v>0</v>
      </c>
      <c r="E167" s="2">
        <v>22000</v>
      </c>
      <c r="F167" s="2">
        <v>19755.59</v>
      </c>
      <c r="G167" s="2">
        <v>19755.59</v>
      </c>
      <c r="H167" s="2">
        <v>2244.41</v>
      </c>
      <c r="I167" s="2">
        <v>19755.59</v>
      </c>
      <c r="J167" s="2">
        <v>19755.59</v>
      </c>
      <c r="K167" s="2">
        <v>2244.41</v>
      </c>
      <c r="L167" s="2">
        <v>19755.59</v>
      </c>
      <c r="M167" s="2">
        <v>19755.59</v>
      </c>
      <c r="N167" s="2">
        <v>2244.41</v>
      </c>
      <c r="O167" s="2">
        <v>2244.41</v>
      </c>
    </row>
    <row r="168" spans="1:15" x14ac:dyDescent="0.25">
      <c r="A168" s="1"/>
      <c r="B168" s="1" t="s">
        <v>659</v>
      </c>
      <c r="C168" s="2">
        <v>5200</v>
      </c>
      <c r="D168" s="2">
        <v>3785</v>
      </c>
      <c r="E168" s="2">
        <v>8985</v>
      </c>
      <c r="F168" s="2">
        <v>5101.6000000000004</v>
      </c>
      <c r="G168" s="2">
        <v>5101.6000000000004</v>
      </c>
      <c r="H168" s="2">
        <v>3883.4</v>
      </c>
      <c r="I168" s="2">
        <v>5101.6000000000004</v>
      </c>
      <c r="J168" s="2">
        <v>5101.6000000000004</v>
      </c>
      <c r="K168" s="2">
        <v>3883.4</v>
      </c>
      <c r="L168" s="2">
        <v>5101.6000000000004</v>
      </c>
      <c r="M168" s="2">
        <v>5101.6000000000004</v>
      </c>
      <c r="N168" s="2">
        <v>3883.4</v>
      </c>
      <c r="O168" s="2">
        <v>3883.4</v>
      </c>
    </row>
    <row r="169" spans="1:15" x14ac:dyDescent="0.25">
      <c r="A169" s="1">
        <v>8401</v>
      </c>
      <c r="B169" s="1" t="s">
        <v>163</v>
      </c>
      <c r="C169" s="2">
        <v>5200</v>
      </c>
      <c r="D169" s="2">
        <v>3785</v>
      </c>
      <c r="E169" s="2">
        <v>8985</v>
      </c>
      <c r="F169" s="2">
        <v>5101.6000000000004</v>
      </c>
      <c r="G169" s="2">
        <v>5101.6000000000004</v>
      </c>
      <c r="H169" s="2">
        <v>3883.4</v>
      </c>
      <c r="I169" s="2">
        <v>5101.6000000000004</v>
      </c>
      <c r="J169" s="2">
        <v>5101.6000000000004</v>
      </c>
      <c r="K169" s="2">
        <v>3883.4</v>
      </c>
      <c r="L169" s="2">
        <v>5101.6000000000004</v>
      </c>
      <c r="M169" s="2">
        <v>5101.6000000000004</v>
      </c>
      <c r="N169" s="2">
        <v>3883.4</v>
      </c>
      <c r="O169" s="2">
        <v>3883.4</v>
      </c>
    </row>
    <row r="170" spans="1:15" x14ac:dyDescent="0.25">
      <c r="A170" s="1" t="s">
        <v>675</v>
      </c>
      <c r="B170" s="1" t="s">
        <v>123</v>
      </c>
      <c r="C170" s="2">
        <v>5200</v>
      </c>
      <c r="D170" s="2">
        <v>3785</v>
      </c>
      <c r="E170" s="2">
        <v>8985</v>
      </c>
      <c r="F170" s="2">
        <v>5101.6000000000004</v>
      </c>
      <c r="G170" s="2">
        <v>5101.6000000000004</v>
      </c>
      <c r="H170" s="2">
        <v>3883.4</v>
      </c>
      <c r="I170" s="2">
        <v>5101.6000000000004</v>
      </c>
      <c r="J170" s="2">
        <v>5101.6000000000004</v>
      </c>
      <c r="K170" s="2">
        <v>3883.4</v>
      </c>
      <c r="L170" s="2">
        <v>5101.6000000000004</v>
      </c>
      <c r="M170" s="2">
        <v>5101.6000000000004</v>
      </c>
      <c r="N170" s="2">
        <v>3883.4</v>
      </c>
      <c r="O170" s="2">
        <v>3883.4</v>
      </c>
    </row>
    <row r="171" spans="1:15" x14ac:dyDescent="0.25">
      <c r="A171" s="1"/>
      <c r="B171" s="4" t="s">
        <v>676</v>
      </c>
      <c r="C171" s="2">
        <v>5001</v>
      </c>
      <c r="D171" s="1">
        <v>0</v>
      </c>
      <c r="E171" s="2">
        <v>5001</v>
      </c>
      <c r="F171" s="2">
        <v>1100.5</v>
      </c>
      <c r="G171" s="2">
        <v>1100.5</v>
      </c>
      <c r="H171" s="2">
        <v>3900.5</v>
      </c>
      <c r="I171" s="2">
        <v>1100.5</v>
      </c>
      <c r="J171" s="2">
        <v>1100.5</v>
      </c>
      <c r="K171" s="2">
        <v>3900.5</v>
      </c>
      <c r="L171" s="2">
        <v>1100.5</v>
      </c>
      <c r="M171" s="2">
        <v>1100.5</v>
      </c>
      <c r="N171" s="2">
        <v>3900.5</v>
      </c>
      <c r="O171" s="2">
        <v>3900.5</v>
      </c>
    </row>
    <row r="172" spans="1:15" x14ac:dyDescent="0.25">
      <c r="A172" s="1"/>
      <c r="B172" s="1" t="s">
        <v>42</v>
      </c>
      <c r="C172" s="2">
        <v>5001</v>
      </c>
      <c r="D172" s="1">
        <v>0</v>
      </c>
      <c r="E172" s="2">
        <v>5001</v>
      </c>
      <c r="F172" s="2">
        <v>1100.5</v>
      </c>
      <c r="G172" s="2">
        <v>1100.5</v>
      </c>
      <c r="H172" s="2">
        <v>3900.5</v>
      </c>
      <c r="I172" s="2">
        <v>1100.5</v>
      </c>
      <c r="J172" s="2">
        <v>1100.5</v>
      </c>
      <c r="K172" s="2">
        <v>3900.5</v>
      </c>
      <c r="L172" s="2">
        <v>1100.5</v>
      </c>
      <c r="M172" s="2">
        <v>1100.5</v>
      </c>
      <c r="N172" s="2">
        <v>3900.5</v>
      </c>
      <c r="O172" s="2">
        <v>3900.5</v>
      </c>
    </row>
    <row r="173" spans="1:15" x14ac:dyDescent="0.25">
      <c r="A173" s="1"/>
      <c r="B173" s="1" t="s">
        <v>665</v>
      </c>
      <c r="C173" s="2">
        <v>5001</v>
      </c>
      <c r="D173" s="1">
        <v>0</v>
      </c>
      <c r="E173" s="2">
        <v>5001</v>
      </c>
      <c r="F173" s="2">
        <v>1100.5</v>
      </c>
      <c r="G173" s="2">
        <v>1100.5</v>
      </c>
      <c r="H173" s="2">
        <v>3900.5</v>
      </c>
      <c r="I173" s="2">
        <v>1100.5</v>
      </c>
      <c r="J173" s="2">
        <v>1100.5</v>
      </c>
      <c r="K173" s="2">
        <v>3900.5</v>
      </c>
      <c r="L173" s="2">
        <v>1100.5</v>
      </c>
      <c r="M173" s="2">
        <v>1100.5</v>
      </c>
      <c r="N173" s="2">
        <v>3900.5</v>
      </c>
      <c r="O173" s="2">
        <v>3900.5</v>
      </c>
    </row>
    <row r="174" spans="1:15" x14ac:dyDescent="0.25">
      <c r="A174" s="1">
        <v>5314</v>
      </c>
      <c r="B174" s="1" t="s">
        <v>151</v>
      </c>
      <c r="C174" s="2">
        <v>3242</v>
      </c>
      <c r="D174" s="1">
        <v>0</v>
      </c>
      <c r="E174" s="2">
        <v>3242</v>
      </c>
      <c r="F174" s="1">
        <v>0</v>
      </c>
      <c r="G174" s="1">
        <v>0</v>
      </c>
      <c r="H174" s="2">
        <v>3242</v>
      </c>
      <c r="I174" s="1">
        <v>0</v>
      </c>
      <c r="J174" s="1">
        <v>0</v>
      </c>
      <c r="K174" s="2">
        <v>3242</v>
      </c>
      <c r="L174" s="1">
        <v>0</v>
      </c>
      <c r="M174" s="1">
        <v>0</v>
      </c>
      <c r="N174" s="2">
        <v>3242</v>
      </c>
      <c r="O174" s="2">
        <v>3242</v>
      </c>
    </row>
    <row r="175" spans="1:15" x14ac:dyDescent="0.25">
      <c r="A175" s="1" t="s">
        <v>677</v>
      </c>
      <c r="B175" s="1" t="s">
        <v>678</v>
      </c>
      <c r="C175" s="2">
        <v>3242</v>
      </c>
      <c r="D175" s="1">
        <v>0</v>
      </c>
      <c r="E175" s="2">
        <v>3242</v>
      </c>
      <c r="F175" s="1">
        <v>0</v>
      </c>
      <c r="G175" s="1">
        <v>0</v>
      </c>
      <c r="H175" s="2">
        <v>3242</v>
      </c>
      <c r="I175" s="1">
        <v>0</v>
      </c>
      <c r="J175" s="1">
        <v>0</v>
      </c>
      <c r="K175" s="2">
        <v>3242</v>
      </c>
      <c r="L175" s="1">
        <v>0</v>
      </c>
      <c r="M175" s="1">
        <v>0</v>
      </c>
      <c r="N175" s="2">
        <v>3242</v>
      </c>
      <c r="O175" s="2">
        <v>3242</v>
      </c>
    </row>
    <row r="176" spans="1:15" x14ac:dyDescent="0.25">
      <c r="A176" s="1">
        <v>5702</v>
      </c>
      <c r="B176" s="1" t="s">
        <v>159</v>
      </c>
      <c r="C176" s="2">
        <v>1759</v>
      </c>
      <c r="D176" s="1">
        <v>0</v>
      </c>
      <c r="E176" s="2">
        <v>1759</v>
      </c>
      <c r="F176" s="2">
        <v>1100.5</v>
      </c>
      <c r="G176" s="2">
        <v>1100.5</v>
      </c>
      <c r="H176" s="1">
        <v>658.5</v>
      </c>
      <c r="I176" s="2">
        <v>1100.5</v>
      </c>
      <c r="J176" s="2">
        <v>1100.5</v>
      </c>
      <c r="K176" s="1">
        <v>658.5</v>
      </c>
      <c r="L176" s="2">
        <v>1100.5</v>
      </c>
      <c r="M176" s="2">
        <v>1100.5</v>
      </c>
      <c r="N176" s="1">
        <v>658.5</v>
      </c>
      <c r="O176" s="1">
        <v>658.5</v>
      </c>
    </row>
    <row r="177" spans="1:15" x14ac:dyDescent="0.25">
      <c r="A177" s="1" t="s">
        <v>679</v>
      </c>
      <c r="B177" s="1" t="s">
        <v>680</v>
      </c>
      <c r="C177" s="2">
        <v>1759</v>
      </c>
      <c r="D177" s="1">
        <v>0</v>
      </c>
      <c r="E177" s="2">
        <v>1759</v>
      </c>
      <c r="F177" s="2">
        <v>1100.5</v>
      </c>
      <c r="G177" s="2">
        <v>1100.5</v>
      </c>
      <c r="H177" s="1">
        <v>658.5</v>
      </c>
      <c r="I177" s="2">
        <v>1100.5</v>
      </c>
      <c r="J177" s="2">
        <v>1100.5</v>
      </c>
      <c r="K177" s="1">
        <v>658.5</v>
      </c>
      <c r="L177" s="2">
        <v>1100.5</v>
      </c>
      <c r="M177" s="2">
        <v>1100.5</v>
      </c>
      <c r="N177" s="1">
        <v>658.5</v>
      </c>
      <c r="O177" s="1">
        <v>658.5</v>
      </c>
    </row>
    <row r="178" spans="1:15" x14ac:dyDescent="0.25">
      <c r="A178" s="1"/>
      <c r="B178" s="4" t="s">
        <v>681</v>
      </c>
      <c r="C178" s="2">
        <v>296636</v>
      </c>
      <c r="D178" s="2">
        <v>-63393.8</v>
      </c>
      <c r="E178" s="2">
        <v>233242.2</v>
      </c>
      <c r="F178" s="2">
        <v>184930.34</v>
      </c>
      <c r="G178" s="2">
        <v>184930.34</v>
      </c>
      <c r="H178" s="2">
        <v>48311.86</v>
      </c>
      <c r="I178" s="2">
        <v>184930.34</v>
      </c>
      <c r="J178" s="2">
        <v>184930.34</v>
      </c>
      <c r="K178" s="2">
        <v>48311.86</v>
      </c>
      <c r="L178" s="2">
        <v>184930.34</v>
      </c>
      <c r="M178" s="2">
        <v>184930.34</v>
      </c>
      <c r="N178" s="2">
        <v>48311.86</v>
      </c>
      <c r="O178" s="2">
        <v>48311.86</v>
      </c>
    </row>
    <row r="179" spans="1:15" x14ac:dyDescent="0.25">
      <c r="A179" s="1"/>
      <c r="B179" s="1" t="s">
        <v>42</v>
      </c>
      <c r="C179" s="2">
        <v>296636</v>
      </c>
      <c r="D179" s="2">
        <v>-63393.8</v>
      </c>
      <c r="E179" s="2">
        <v>233242.2</v>
      </c>
      <c r="F179" s="2">
        <v>184930.34</v>
      </c>
      <c r="G179" s="2">
        <v>184930.34</v>
      </c>
      <c r="H179" s="2">
        <v>48311.86</v>
      </c>
      <c r="I179" s="2">
        <v>184930.34</v>
      </c>
      <c r="J179" s="2">
        <v>184930.34</v>
      </c>
      <c r="K179" s="2">
        <v>48311.86</v>
      </c>
      <c r="L179" s="2">
        <v>184930.34</v>
      </c>
      <c r="M179" s="2">
        <v>184930.34</v>
      </c>
      <c r="N179" s="2">
        <v>48311.86</v>
      </c>
      <c r="O179" s="2">
        <v>48311.86</v>
      </c>
    </row>
    <row r="180" spans="1:15" x14ac:dyDescent="0.25">
      <c r="A180" s="1"/>
      <c r="B180" s="1" t="s">
        <v>665</v>
      </c>
      <c r="C180" s="2">
        <v>71710</v>
      </c>
      <c r="D180" s="2">
        <v>-13393.8</v>
      </c>
      <c r="E180" s="2">
        <v>58316.2</v>
      </c>
      <c r="F180" s="2">
        <v>34824.769999999997</v>
      </c>
      <c r="G180" s="2">
        <v>34824.769999999997</v>
      </c>
      <c r="H180" s="2">
        <v>23491.43</v>
      </c>
      <c r="I180" s="2">
        <v>34824.769999999997</v>
      </c>
      <c r="J180" s="2">
        <v>34824.769999999997</v>
      </c>
      <c r="K180" s="2">
        <v>23491.43</v>
      </c>
      <c r="L180" s="2">
        <v>34824.769999999997</v>
      </c>
      <c r="M180" s="2">
        <v>34824.769999999997</v>
      </c>
      <c r="N180" s="2">
        <v>23491.43</v>
      </c>
      <c r="O180" s="2">
        <v>23491.43</v>
      </c>
    </row>
    <row r="181" spans="1:15" x14ac:dyDescent="0.25">
      <c r="A181" s="1">
        <v>5308</v>
      </c>
      <c r="B181" s="1" t="s">
        <v>552</v>
      </c>
      <c r="C181" s="2">
        <v>10500</v>
      </c>
      <c r="D181" s="2">
        <v>-5000</v>
      </c>
      <c r="E181" s="2">
        <v>5500</v>
      </c>
      <c r="F181" s="1">
        <v>0</v>
      </c>
      <c r="G181" s="1">
        <v>0</v>
      </c>
      <c r="H181" s="2">
        <v>5500</v>
      </c>
      <c r="I181" s="1">
        <v>0</v>
      </c>
      <c r="J181" s="1">
        <v>0</v>
      </c>
      <c r="K181" s="2">
        <v>5500</v>
      </c>
      <c r="L181" s="1">
        <v>0</v>
      </c>
      <c r="M181" s="1">
        <v>0</v>
      </c>
      <c r="N181" s="2">
        <v>5500</v>
      </c>
      <c r="O181" s="2">
        <v>5500</v>
      </c>
    </row>
    <row r="182" spans="1:15" x14ac:dyDescent="0.25">
      <c r="A182" s="1" t="s">
        <v>682</v>
      </c>
      <c r="B182" s="1" t="s">
        <v>554</v>
      </c>
      <c r="C182" s="2">
        <v>10500</v>
      </c>
      <c r="D182" s="2">
        <v>-5000</v>
      </c>
      <c r="E182" s="2">
        <v>5500</v>
      </c>
      <c r="F182" s="1">
        <v>0</v>
      </c>
      <c r="G182" s="1">
        <v>0</v>
      </c>
      <c r="H182" s="2">
        <v>5500</v>
      </c>
      <c r="I182" s="1">
        <v>0</v>
      </c>
      <c r="J182" s="1">
        <v>0</v>
      </c>
      <c r="K182" s="2">
        <v>5500</v>
      </c>
      <c r="L182" s="1">
        <v>0</v>
      </c>
      <c r="M182" s="1">
        <v>0</v>
      </c>
      <c r="N182" s="2">
        <v>5500</v>
      </c>
      <c r="O182" s="2">
        <v>5500</v>
      </c>
    </row>
    <row r="183" spans="1:15" x14ac:dyDescent="0.25">
      <c r="A183" s="1">
        <v>5701</v>
      </c>
      <c r="B183" s="1" t="s">
        <v>156</v>
      </c>
      <c r="C183" s="2">
        <v>18500</v>
      </c>
      <c r="D183" s="1">
        <v>0</v>
      </c>
      <c r="E183" s="2">
        <v>18500</v>
      </c>
      <c r="F183" s="2">
        <v>8705.2000000000007</v>
      </c>
      <c r="G183" s="2">
        <v>8705.2000000000007</v>
      </c>
      <c r="H183" s="2">
        <v>9794.7999999999993</v>
      </c>
      <c r="I183" s="2">
        <v>8705.2000000000007</v>
      </c>
      <c r="J183" s="2">
        <v>8705.2000000000007</v>
      </c>
      <c r="K183" s="2">
        <v>9794.7999999999993</v>
      </c>
      <c r="L183" s="2">
        <v>8705.2000000000007</v>
      </c>
      <c r="M183" s="2">
        <v>8705.2000000000007</v>
      </c>
      <c r="N183" s="2">
        <v>9794.7999999999993</v>
      </c>
      <c r="O183" s="2">
        <v>9794.7999999999993</v>
      </c>
    </row>
    <row r="184" spans="1:15" x14ac:dyDescent="0.25">
      <c r="A184" s="1" t="s">
        <v>683</v>
      </c>
      <c r="B184" s="1" t="s">
        <v>684</v>
      </c>
      <c r="C184" s="2">
        <v>18500</v>
      </c>
      <c r="D184" s="1">
        <v>0</v>
      </c>
      <c r="E184" s="2">
        <v>18500</v>
      </c>
      <c r="F184" s="2">
        <v>8705.2000000000007</v>
      </c>
      <c r="G184" s="2">
        <v>8705.2000000000007</v>
      </c>
      <c r="H184" s="2">
        <v>9794.7999999999993</v>
      </c>
      <c r="I184" s="2">
        <v>8705.2000000000007</v>
      </c>
      <c r="J184" s="2">
        <v>8705.2000000000007</v>
      </c>
      <c r="K184" s="2">
        <v>9794.7999999999993</v>
      </c>
      <c r="L184" s="2">
        <v>8705.2000000000007</v>
      </c>
      <c r="M184" s="2">
        <v>8705.2000000000007</v>
      </c>
      <c r="N184" s="2">
        <v>9794.7999999999993</v>
      </c>
      <c r="O184" s="2">
        <v>9794.7999999999993</v>
      </c>
    </row>
    <row r="185" spans="1:15" x14ac:dyDescent="0.25">
      <c r="A185" s="1">
        <v>5702</v>
      </c>
      <c r="B185" s="1" t="s">
        <v>159</v>
      </c>
      <c r="C185" s="2">
        <v>42710</v>
      </c>
      <c r="D185" s="2">
        <v>-8393.7999999999993</v>
      </c>
      <c r="E185" s="2">
        <v>34316.199999999997</v>
      </c>
      <c r="F185" s="2">
        <v>26119.57</v>
      </c>
      <c r="G185" s="2">
        <v>26119.57</v>
      </c>
      <c r="H185" s="2">
        <v>8196.6299999999992</v>
      </c>
      <c r="I185" s="2">
        <v>26119.57</v>
      </c>
      <c r="J185" s="2">
        <v>26119.57</v>
      </c>
      <c r="K185" s="2">
        <v>8196.6299999999992</v>
      </c>
      <c r="L185" s="2">
        <v>26119.57</v>
      </c>
      <c r="M185" s="2">
        <v>26119.57</v>
      </c>
      <c r="N185" s="2">
        <v>8196.6299999999992</v>
      </c>
      <c r="O185" s="2">
        <v>8196.6299999999992</v>
      </c>
    </row>
    <row r="186" spans="1:15" x14ac:dyDescent="0.25">
      <c r="A186" s="1" t="s">
        <v>685</v>
      </c>
      <c r="B186" s="1" t="s">
        <v>686</v>
      </c>
      <c r="C186" s="2">
        <v>30210</v>
      </c>
      <c r="D186" s="2">
        <v>-11193.8</v>
      </c>
      <c r="E186" s="2">
        <v>19016.2</v>
      </c>
      <c r="F186" s="2">
        <v>13703.84</v>
      </c>
      <c r="G186" s="2">
        <v>13703.84</v>
      </c>
      <c r="H186" s="2">
        <v>5312.36</v>
      </c>
      <c r="I186" s="2">
        <v>13703.84</v>
      </c>
      <c r="J186" s="2">
        <v>13703.84</v>
      </c>
      <c r="K186" s="2">
        <v>5312.36</v>
      </c>
      <c r="L186" s="2">
        <v>13703.84</v>
      </c>
      <c r="M186" s="2">
        <v>13703.84</v>
      </c>
      <c r="N186" s="2">
        <v>5312.36</v>
      </c>
      <c r="O186" s="2">
        <v>5312.36</v>
      </c>
    </row>
    <row r="187" spans="1:15" x14ac:dyDescent="0.25">
      <c r="A187" s="1" t="s">
        <v>687</v>
      </c>
      <c r="B187" s="1" t="s">
        <v>688</v>
      </c>
      <c r="C187" s="2">
        <v>10000</v>
      </c>
      <c r="D187" s="2">
        <v>2800</v>
      </c>
      <c r="E187" s="2">
        <v>12800</v>
      </c>
      <c r="F187" s="2">
        <v>12386.79</v>
      </c>
      <c r="G187" s="2">
        <v>12386.79</v>
      </c>
      <c r="H187" s="1">
        <v>413.21</v>
      </c>
      <c r="I187" s="2">
        <v>12386.79</v>
      </c>
      <c r="J187" s="2">
        <v>12386.79</v>
      </c>
      <c r="K187" s="1">
        <v>413.21</v>
      </c>
      <c r="L187" s="2">
        <v>12386.79</v>
      </c>
      <c r="M187" s="2">
        <v>12386.79</v>
      </c>
      <c r="N187" s="1">
        <v>413.21</v>
      </c>
      <c r="O187" s="1">
        <v>413.21</v>
      </c>
    </row>
    <row r="188" spans="1:15" x14ac:dyDescent="0.25">
      <c r="A188" s="1" t="s">
        <v>689</v>
      </c>
      <c r="B188" s="1" t="s">
        <v>680</v>
      </c>
      <c r="C188" s="2">
        <v>2500</v>
      </c>
      <c r="D188" s="1">
        <v>0</v>
      </c>
      <c r="E188" s="2">
        <v>2500</v>
      </c>
      <c r="F188" s="1">
        <v>28.94</v>
      </c>
      <c r="G188" s="1">
        <v>28.94</v>
      </c>
      <c r="H188" s="2">
        <v>2471.06</v>
      </c>
      <c r="I188" s="1">
        <v>28.94</v>
      </c>
      <c r="J188" s="1">
        <v>28.94</v>
      </c>
      <c r="K188" s="2">
        <v>2471.06</v>
      </c>
      <c r="L188" s="1">
        <v>28.94</v>
      </c>
      <c r="M188" s="1">
        <v>28.94</v>
      </c>
      <c r="N188" s="2">
        <v>2471.06</v>
      </c>
      <c r="O188" s="2">
        <v>2471.06</v>
      </c>
    </row>
    <row r="189" spans="1:15" x14ac:dyDescent="0.25">
      <c r="A189" s="1"/>
      <c r="B189" s="1" t="s">
        <v>690</v>
      </c>
      <c r="C189" s="2">
        <v>214426</v>
      </c>
      <c r="D189" s="2">
        <v>-50000</v>
      </c>
      <c r="E189" s="2">
        <v>164426</v>
      </c>
      <c r="F189" s="2">
        <v>147663.97</v>
      </c>
      <c r="G189" s="2">
        <v>147663.97</v>
      </c>
      <c r="H189" s="2">
        <v>16762.03</v>
      </c>
      <c r="I189" s="2">
        <v>147663.97</v>
      </c>
      <c r="J189" s="2">
        <v>147663.97</v>
      </c>
      <c r="K189" s="2">
        <v>16762.03</v>
      </c>
      <c r="L189" s="2">
        <v>147663.97</v>
      </c>
      <c r="M189" s="2">
        <v>147663.97</v>
      </c>
      <c r="N189" s="2">
        <v>16762.03</v>
      </c>
      <c r="O189" s="2">
        <v>16762.03</v>
      </c>
    </row>
    <row r="190" spans="1:15" x14ac:dyDescent="0.25">
      <c r="A190" s="1">
        <v>5801</v>
      </c>
      <c r="B190" s="1" t="s">
        <v>691</v>
      </c>
      <c r="C190" s="2">
        <v>214426</v>
      </c>
      <c r="D190" s="2">
        <v>-50000</v>
      </c>
      <c r="E190" s="2">
        <v>164426</v>
      </c>
      <c r="F190" s="2">
        <v>147663.97</v>
      </c>
      <c r="G190" s="2">
        <v>147663.97</v>
      </c>
      <c r="H190" s="2">
        <v>16762.03</v>
      </c>
      <c r="I190" s="2">
        <v>147663.97</v>
      </c>
      <c r="J190" s="2">
        <v>147663.97</v>
      </c>
      <c r="K190" s="2">
        <v>16762.03</v>
      </c>
      <c r="L190" s="2">
        <v>147663.97</v>
      </c>
      <c r="M190" s="2">
        <v>147663.97</v>
      </c>
      <c r="N190" s="2">
        <v>16762.03</v>
      </c>
      <c r="O190" s="2">
        <v>16762.03</v>
      </c>
    </row>
    <row r="191" spans="1:15" x14ac:dyDescent="0.25">
      <c r="A191" s="1" t="s">
        <v>692</v>
      </c>
      <c r="B191" s="1" t="s">
        <v>693</v>
      </c>
      <c r="C191" s="2">
        <v>115126</v>
      </c>
      <c r="D191" s="2">
        <v>-20000</v>
      </c>
      <c r="E191" s="2">
        <v>95126</v>
      </c>
      <c r="F191" s="2">
        <v>85517.89</v>
      </c>
      <c r="G191" s="2">
        <v>85517.89</v>
      </c>
      <c r="H191" s="2">
        <v>9608.11</v>
      </c>
      <c r="I191" s="2">
        <v>85517.89</v>
      </c>
      <c r="J191" s="2">
        <v>85517.89</v>
      </c>
      <c r="K191" s="2">
        <v>9608.11</v>
      </c>
      <c r="L191" s="2">
        <v>85517.89</v>
      </c>
      <c r="M191" s="2">
        <v>85517.89</v>
      </c>
      <c r="N191" s="2">
        <v>9608.11</v>
      </c>
      <c r="O191" s="2">
        <v>9608.11</v>
      </c>
    </row>
    <row r="192" spans="1:15" x14ac:dyDescent="0.25">
      <c r="A192" s="1" t="s">
        <v>694</v>
      </c>
      <c r="B192" s="1" t="s">
        <v>695</v>
      </c>
      <c r="C192" s="2">
        <v>89300</v>
      </c>
      <c r="D192" s="2">
        <v>-20000</v>
      </c>
      <c r="E192" s="2">
        <v>69300</v>
      </c>
      <c r="F192" s="2">
        <v>62146.080000000002</v>
      </c>
      <c r="G192" s="2">
        <v>62146.080000000002</v>
      </c>
      <c r="H192" s="2">
        <v>7153.92</v>
      </c>
      <c r="I192" s="2">
        <v>62146.080000000002</v>
      </c>
      <c r="J192" s="2">
        <v>62146.080000000002</v>
      </c>
      <c r="K192" s="2">
        <v>7153.92</v>
      </c>
      <c r="L192" s="2">
        <v>62146.080000000002</v>
      </c>
      <c r="M192" s="2">
        <v>62146.080000000002</v>
      </c>
      <c r="N192" s="2">
        <v>7153.92</v>
      </c>
      <c r="O192" s="2">
        <v>7153.92</v>
      </c>
    </row>
    <row r="193" spans="1:15" x14ac:dyDescent="0.25">
      <c r="A193" s="1" t="s">
        <v>696</v>
      </c>
      <c r="B193" s="1" t="s">
        <v>697</v>
      </c>
      <c r="C193" s="2">
        <v>10000</v>
      </c>
      <c r="D193" s="2">
        <v>-10000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</row>
    <row r="194" spans="1:15" x14ac:dyDescent="0.25">
      <c r="A194" s="1"/>
      <c r="B194" s="1" t="s">
        <v>162</v>
      </c>
      <c r="C194" s="2">
        <v>10500</v>
      </c>
      <c r="D194" s="1">
        <v>0</v>
      </c>
      <c r="E194" s="2">
        <v>10500</v>
      </c>
      <c r="F194" s="2">
        <v>2441.6</v>
      </c>
      <c r="G194" s="2">
        <v>2441.6</v>
      </c>
      <c r="H194" s="2">
        <v>8058.4</v>
      </c>
      <c r="I194" s="2">
        <v>2441.6</v>
      </c>
      <c r="J194" s="2">
        <v>2441.6</v>
      </c>
      <c r="K194" s="2">
        <v>8058.4</v>
      </c>
      <c r="L194" s="2">
        <v>2441.6</v>
      </c>
      <c r="M194" s="2">
        <v>2441.6</v>
      </c>
      <c r="N194" s="2">
        <v>8058.4</v>
      </c>
      <c r="O194" s="2">
        <v>8058.4</v>
      </c>
    </row>
    <row r="195" spans="1:15" x14ac:dyDescent="0.25">
      <c r="A195" s="1">
        <v>8401</v>
      </c>
      <c r="B195" s="1" t="s">
        <v>163</v>
      </c>
      <c r="C195" s="2">
        <v>10500</v>
      </c>
      <c r="D195" s="1">
        <v>0</v>
      </c>
      <c r="E195" s="2">
        <v>10500</v>
      </c>
      <c r="F195" s="2">
        <v>2441.6</v>
      </c>
      <c r="G195" s="2">
        <v>2441.6</v>
      </c>
      <c r="H195" s="2">
        <v>8058.4</v>
      </c>
      <c r="I195" s="2">
        <v>2441.6</v>
      </c>
      <c r="J195" s="2">
        <v>2441.6</v>
      </c>
      <c r="K195" s="2">
        <v>8058.4</v>
      </c>
      <c r="L195" s="2">
        <v>2441.6</v>
      </c>
      <c r="M195" s="2">
        <v>2441.6</v>
      </c>
      <c r="N195" s="2">
        <v>8058.4</v>
      </c>
      <c r="O195" s="2">
        <v>8058.4</v>
      </c>
    </row>
    <row r="196" spans="1:15" x14ac:dyDescent="0.25">
      <c r="A196" s="1" t="s">
        <v>698</v>
      </c>
      <c r="B196" s="1" t="s">
        <v>601</v>
      </c>
      <c r="C196" s="2">
        <v>3000</v>
      </c>
      <c r="D196" s="1">
        <v>0</v>
      </c>
      <c r="E196" s="2">
        <v>3000</v>
      </c>
      <c r="F196" s="1">
        <v>0</v>
      </c>
      <c r="G196" s="1">
        <v>0</v>
      </c>
      <c r="H196" s="2">
        <v>3000</v>
      </c>
      <c r="I196" s="1">
        <v>0</v>
      </c>
      <c r="J196" s="1">
        <v>0</v>
      </c>
      <c r="K196" s="2">
        <v>3000</v>
      </c>
      <c r="L196" s="1">
        <v>0</v>
      </c>
      <c r="M196" s="1">
        <v>0</v>
      </c>
      <c r="N196" s="2">
        <v>3000</v>
      </c>
      <c r="O196" s="2">
        <v>3000</v>
      </c>
    </row>
    <row r="197" spans="1:15" x14ac:dyDescent="0.25">
      <c r="A197" s="1" t="s">
        <v>699</v>
      </c>
      <c r="B197" s="1" t="s">
        <v>123</v>
      </c>
      <c r="C197" s="2">
        <v>7500</v>
      </c>
      <c r="D197" s="1">
        <v>0</v>
      </c>
      <c r="E197" s="2">
        <v>7500</v>
      </c>
      <c r="F197" s="2">
        <v>2441.6</v>
      </c>
      <c r="G197" s="2">
        <v>2441.6</v>
      </c>
      <c r="H197" s="2">
        <v>5058.3999999999996</v>
      </c>
      <c r="I197" s="2">
        <v>2441.6</v>
      </c>
      <c r="J197" s="2">
        <v>2441.6</v>
      </c>
      <c r="K197" s="2">
        <v>5058.3999999999996</v>
      </c>
      <c r="L197" s="2">
        <v>2441.6</v>
      </c>
      <c r="M197" s="2">
        <v>2441.6</v>
      </c>
      <c r="N197" s="2">
        <v>5058.3999999999996</v>
      </c>
      <c r="O197" s="2">
        <v>5058.3999999999996</v>
      </c>
    </row>
    <row r="198" spans="1:15" x14ac:dyDescent="0.25">
      <c r="A198" s="1"/>
      <c r="B198" s="4" t="s">
        <v>700</v>
      </c>
      <c r="C198" s="2">
        <v>735799.98</v>
      </c>
      <c r="D198" s="2">
        <v>10101.74</v>
      </c>
      <c r="E198" s="2">
        <v>745901.72</v>
      </c>
      <c r="F198" s="2">
        <v>604899.62</v>
      </c>
      <c r="G198" s="2">
        <v>604899.62</v>
      </c>
      <c r="H198" s="2">
        <v>141002.1</v>
      </c>
      <c r="I198" s="2">
        <v>591083.68999999994</v>
      </c>
      <c r="J198" s="2">
        <v>591083.68999999994</v>
      </c>
      <c r="K198" s="2">
        <v>154818.03</v>
      </c>
      <c r="L198" s="2">
        <v>591083.68999999994</v>
      </c>
      <c r="M198" s="2">
        <v>591083.68999999994</v>
      </c>
      <c r="N198" s="2">
        <v>141002.1</v>
      </c>
      <c r="O198" s="2">
        <v>154818.03</v>
      </c>
    </row>
    <row r="199" spans="1:15" x14ac:dyDescent="0.25">
      <c r="A199" s="1"/>
      <c r="B199" s="1" t="s">
        <v>701</v>
      </c>
      <c r="C199" s="2">
        <v>682299.98</v>
      </c>
      <c r="D199" s="2">
        <v>-90878.26</v>
      </c>
      <c r="E199" s="2">
        <v>591421.72</v>
      </c>
      <c r="F199" s="2">
        <v>561794.43999999994</v>
      </c>
      <c r="G199" s="2">
        <v>561794.43999999994</v>
      </c>
      <c r="H199" s="2">
        <v>29627.279999999999</v>
      </c>
      <c r="I199" s="2">
        <v>547978.51</v>
      </c>
      <c r="J199" s="2">
        <v>547978.51</v>
      </c>
      <c r="K199" s="2">
        <v>43443.21</v>
      </c>
      <c r="L199" s="2">
        <v>547978.51</v>
      </c>
      <c r="M199" s="2">
        <v>547978.51</v>
      </c>
      <c r="N199" s="2">
        <v>29627.279999999999</v>
      </c>
      <c r="O199" s="2">
        <v>43443.21</v>
      </c>
    </row>
    <row r="200" spans="1:15" x14ac:dyDescent="0.25">
      <c r="A200" s="1"/>
      <c r="B200" s="1" t="s">
        <v>702</v>
      </c>
      <c r="C200" s="2">
        <v>505362</v>
      </c>
      <c r="D200" s="2">
        <v>-120101.79</v>
      </c>
      <c r="E200" s="2">
        <v>385260.21</v>
      </c>
      <c r="F200" s="2">
        <v>371339.37</v>
      </c>
      <c r="G200" s="2">
        <v>371339.37</v>
      </c>
      <c r="H200" s="2">
        <v>13920.84</v>
      </c>
      <c r="I200" s="2">
        <v>368748.08</v>
      </c>
      <c r="J200" s="2">
        <v>368748.08</v>
      </c>
      <c r="K200" s="2">
        <v>16512.13</v>
      </c>
      <c r="L200" s="2">
        <v>368748.08</v>
      </c>
      <c r="M200" s="2">
        <v>368748.08</v>
      </c>
      <c r="N200" s="2">
        <v>13920.84</v>
      </c>
      <c r="O200" s="2">
        <v>16512.13</v>
      </c>
    </row>
    <row r="201" spans="1:15" x14ac:dyDescent="0.25">
      <c r="A201" s="1">
        <v>7306</v>
      </c>
      <c r="B201" s="1" t="s">
        <v>131</v>
      </c>
      <c r="C201" s="2">
        <v>505362</v>
      </c>
      <c r="D201" s="2">
        <v>-120101.79</v>
      </c>
      <c r="E201" s="2">
        <v>385260.21</v>
      </c>
      <c r="F201" s="2">
        <v>371339.37</v>
      </c>
      <c r="G201" s="2">
        <v>371339.37</v>
      </c>
      <c r="H201" s="2">
        <v>13920.84</v>
      </c>
      <c r="I201" s="2">
        <v>368748.08</v>
      </c>
      <c r="J201" s="2">
        <v>368748.08</v>
      </c>
      <c r="K201" s="2">
        <v>16512.13</v>
      </c>
      <c r="L201" s="2">
        <v>368748.08</v>
      </c>
      <c r="M201" s="2">
        <v>368748.08</v>
      </c>
      <c r="N201" s="2">
        <v>13920.84</v>
      </c>
      <c r="O201" s="2">
        <v>16512.13</v>
      </c>
    </row>
    <row r="202" spans="1:15" x14ac:dyDescent="0.25">
      <c r="A202" s="1" t="s">
        <v>703</v>
      </c>
      <c r="B202" s="1" t="s">
        <v>704</v>
      </c>
      <c r="C202" s="2">
        <v>169176</v>
      </c>
      <c r="D202" s="2">
        <v>-39403.79</v>
      </c>
      <c r="E202" s="2">
        <v>129772.21</v>
      </c>
      <c r="F202" s="2">
        <v>129476.22</v>
      </c>
      <c r="G202" s="2">
        <v>129476.22</v>
      </c>
      <c r="H202" s="1">
        <v>295.99</v>
      </c>
      <c r="I202" s="2">
        <v>126884.93</v>
      </c>
      <c r="J202" s="2">
        <v>126884.93</v>
      </c>
      <c r="K202" s="2">
        <v>2887.28</v>
      </c>
      <c r="L202" s="2">
        <v>126884.93</v>
      </c>
      <c r="M202" s="2">
        <v>126884.93</v>
      </c>
      <c r="N202" s="1">
        <v>295.99</v>
      </c>
      <c r="O202" s="2">
        <v>2887.28</v>
      </c>
    </row>
    <row r="203" spans="1:15" x14ac:dyDescent="0.25">
      <c r="A203" s="1" t="s">
        <v>705</v>
      </c>
      <c r="B203" s="1" t="s">
        <v>706</v>
      </c>
      <c r="C203" s="2">
        <v>110466</v>
      </c>
      <c r="D203" s="2">
        <v>-39466</v>
      </c>
      <c r="E203" s="2">
        <v>71000</v>
      </c>
      <c r="F203" s="2">
        <v>69754.36</v>
      </c>
      <c r="G203" s="2">
        <v>69754.36</v>
      </c>
      <c r="H203" s="2">
        <v>1245.6400000000001</v>
      </c>
      <c r="I203" s="2">
        <v>69754.36</v>
      </c>
      <c r="J203" s="2">
        <v>69754.36</v>
      </c>
      <c r="K203" s="2">
        <v>1245.6400000000001</v>
      </c>
      <c r="L203" s="2">
        <v>69754.36</v>
      </c>
      <c r="M203" s="2">
        <v>69754.36</v>
      </c>
      <c r="N203" s="2">
        <v>1245.6400000000001</v>
      </c>
      <c r="O203" s="2">
        <v>1245.6400000000001</v>
      </c>
    </row>
    <row r="204" spans="1:15" x14ac:dyDescent="0.25">
      <c r="A204" s="1" t="s">
        <v>707</v>
      </c>
      <c r="B204" s="1" t="s">
        <v>708</v>
      </c>
      <c r="C204" s="2">
        <v>111948</v>
      </c>
      <c r="D204" s="2">
        <v>-30560</v>
      </c>
      <c r="E204" s="2">
        <v>81388</v>
      </c>
      <c r="F204" s="2">
        <v>79757.899999999994</v>
      </c>
      <c r="G204" s="2">
        <v>79757.899999999994</v>
      </c>
      <c r="H204" s="2">
        <v>1630.1</v>
      </c>
      <c r="I204" s="2">
        <v>79757.899999999994</v>
      </c>
      <c r="J204" s="2">
        <v>79757.899999999994</v>
      </c>
      <c r="K204" s="2">
        <v>1630.1</v>
      </c>
      <c r="L204" s="2">
        <v>79757.899999999994</v>
      </c>
      <c r="M204" s="2">
        <v>79757.899999999994</v>
      </c>
      <c r="N204" s="2">
        <v>1630.1</v>
      </c>
      <c r="O204" s="2">
        <v>1630.1</v>
      </c>
    </row>
    <row r="205" spans="1:15" x14ac:dyDescent="0.25">
      <c r="A205" s="1" t="s">
        <v>709</v>
      </c>
      <c r="B205" s="1" t="s">
        <v>710</v>
      </c>
      <c r="C205" s="2">
        <v>113772</v>
      </c>
      <c r="D205" s="2">
        <v>-10672</v>
      </c>
      <c r="E205" s="2">
        <v>103100</v>
      </c>
      <c r="F205" s="2">
        <v>92350.89</v>
      </c>
      <c r="G205" s="2">
        <v>92350.89</v>
      </c>
      <c r="H205" s="2">
        <v>10749.11</v>
      </c>
      <c r="I205" s="2">
        <v>92350.89</v>
      </c>
      <c r="J205" s="2">
        <v>92350.89</v>
      </c>
      <c r="K205" s="2">
        <v>10749.11</v>
      </c>
      <c r="L205" s="2">
        <v>92350.89</v>
      </c>
      <c r="M205" s="2">
        <v>92350.89</v>
      </c>
      <c r="N205" s="2">
        <v>10749.11</v>
      </c>
      <c r="O205" s="2">
        <v>10749.11</v>
      </c>
    </row>
    <row r="206" spans="1:15" x14ac:dyDescent="0.25">
      <c r="A206" s="1"/>
      <c r="B206" s="1" t="s">
        <v>711</v>
      </c>
      <c r="C206" s="2">
        <v>176937.98</v>
      </c>
      <c r="D206" s="2">
        <v>29223.53</v>
      </c>
      <c r="E206" s="2">
        <v>206161.51</v>
      </c>
      <c r="F206" s="2">
        <v>190455.07</v>
      </c>
      <c r="G206" s="2">
        <v>190455.07</v>
      </c>
      <c r="H206" s="2">
        <v>15706.44</v>
      </c>
      <c r="I206" s="2">
        <v>179230.43</v>
      </c>
      <c r="J206" s="2">
        <v>179230.43</v>
      </c>
      <c r="K206" s="2">
        <v>26931.08</v>
      </c>
      <c r="L206" s="2">
        <v>179230.43</v>
      </c>
      <c r="M206" s="2">
        <v>179230.43</v>
      </c>
      <c r="N206" s="2">
        <v>15706.44</v>
      </c>
      <c r="O206" s="2">
        <v>26931.08</v>
      </c>
    </row>
    <row r="207" spans="1:15" x14ac:dyDescent="0.25">
      <c r="A207" s="1">
        <v>7306</v>
      </c>
      <c r="B207" s="1" t="s">
        <v>131</v>
      </c>
      <c r="C207" s="2">
        <v>176937.98</v>
      </c>
      <c r="D207" s="2">
        <v>29223.53</v>
      </c>
      <c r="E207" s="2">
        <v>206161.51</v>
      </c>
      <c r="F207" s="2">
        <v>190455.07</v>
      </c>
      <c r="G207" s="2">
        <v>190455.07</v>
      </c>
      <c r="H207" s="2">
        <v>15706.44</v>
      </c>
      <c r="I207" s="2">
        <v>179230.43</v>
      </c>
      <c r="J207" s="2">
        <v>179230.43</v>
      </c>
      <c r="K207" s="2">
        <v>26931.08</v>
      </c>
      <c r="L207" s="2">
        <v>179230.43</v>
      </c>
      <c r="M207" s="2">
        <v>179230.43</v>
      </c>
      <c r="N207" s="2">
        <v>15706.44</v>
      </c>
      <c r="O207" s="2">
        <v>26931.08</v>
      </c>
    </row>
    <row r="208" spans="1:15" x14ac:dyDescent="0.25">
      <c r="A208" s="1" t="s">
        <v>712</v>
      </c>
      <c r="B208" s="1" t="s">
        <v>713</v>
      </c>
      <c r="C208" s="2">
        <v>75000</v>
      </c>
      <c r="D208" s="2">
        <v>-41000</v>
      </c>
      <c r="E208" s="2">
        <v>34000</v>
      </c>
      <c r="F208" s="2">
        <v>33896</v>
      </c>
      <c r="G208" s="2">
        <v>33896</v>
      </c>
      <c r="H208" s="1">
        <v>104</v>
      </c>
      <c r="I208" s="2">
        <v>33896</v>
      </c>
      <c r="J208" s="2">
        <v>33896</v>
      </c>
      <c r="K208" s="1">
        <v>104</v>
      </c>
      <c r="L208" s="2">
        <v>33896</v>
      </c>
      <c r="M208" s="2">
        <v>33896</v>
      </c>
      <c r="N208" s="1">
        <v>104</v>
      </c>
      <c r="O208" s="1">
        <v>104</v>
      </c>
    </row>
    <row r="209" spans="1:15" x14ac:dyDescent="0.25">
      <c r="A209" s="1" t="s">
        <v>714</v>
      </c>
      <c r="B209" s="1" t="s">
        <v>715</v>
      </c>
      <c r="C209" s="2">
        <v>54720</v>
      </c>
      <c r="D209" s="2">
        <v>-54720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</row>
    <row r="210" spans="1:15" x14ac:dyDescent="0.25">
      <c r="A210" s="5" t="s">
        <v>18</v>
      </c>
      <c r="B210" s="5" t="s">
        <v>716</v>
      </c>
      <c r="C210" s="6">
        <v>7179.63</v>
      </c>
      <c r="D210" s="5">
        <v>0</v>
      </c>
      <c r="E210" s="6">
        <v>7179.63</v>
      </c>
      <c r="F210" s="6">
        <v>7179.63</v>
      </c>
      <c r="G210" s="6">
        <v>7179.63</v>
      </c>
      <c r="H210" s="5">
        <v>0</v>
      </c>
      <c r="I210" s="6">
        <v>7179.63</v>
      </c>
      <c r="J210" s="2">
        <v>7179.63</v>
      </c>
      <c r="K210" s="1">
        <v>0</v>
      </c>
      <c r="L210" s="2">
        <v>7179.63</v>
      </c>
      <c r="M210" s="2">
        <v>7179.63</v>
      </c>
      <c r="N210" s="1">
        <v>0</v>
      </c>
      <c r="O210" s="1">
        <v>0</v>
      </c>
    </row>
    <row r="211" spans="1:15" x14ac:dyDescent="0.25">
      <c r="A211" s="1" t="s">
        <v>1377</v>
      </c>
      <c r="B211" s="1" t="s">
        <v>1378</v>
      </c>
      <c r="C211" s="1">
        <v>0</v>
      </c>
      <c r="D211" s="2">
        <v>44460</v>
      </c>
      <c r="E211" s="2">
        <v>44460</v>
      </c>
      <c r="F211" s="2">
        <v>41496</v>
      </c>
      <c r="G211" s="2">
        <v>41496</v>
      </c>
      <c r="H211" s="2">
        <v>2964</v>
      </c>
      <c r="I211" s="2">
        <v>41496</v>
      </c>
      <c r="J211" s="2">
        <v>41496</v>
      </c>
      <c r="K211" s="2">
        <v>2964</v>
      </c>
      <c r="L211" s="2">
        <v>41496</v>
      </c>
      <c r="M211" s="2">
        <v>41496</v>
      </c>
      <c r="N211" s="2">
        <v>2964</v>
      </c>
      <c r="O211" s="2">
        <v>2964</v>
      </c>
    </row>
    <row r="212" spans="1:15" x14ac:dyDescent="0.25">
      <c r="A212" s="1" t="s">
        <v>1379</v>
      </c>
      <c r="B212" s="1" t="s">
        <v>1380</v>
      </c>
      <c r="C212" s="1">
        <v>0</v>
      </c>
      <c r="D212" s="2">
        <v>11572</v>
      </c>
      <c r="E212" s="2">
        <v>11572</v>
      </c>
      <c r="F212" s="2">
        <v>11224.64</v>
      </c>
      <c r="G212" s="2">
        <v>11224.64</v>
      </c>
      <c r="H212" s="1">
        <v>347.36</v>
      </c>
      <c r="I212" s="1">
        <v>0</v>
      </c>
      <c r="J212" s="1">
        <v>0</v>
      </c>
      <c r="K212" s="2">
        <v>11572</v>
      </c>
      <c r="L212" s="1">
        <v>0</v>
      </c>
      <c r="M212" s="1">
        <v>0</v>
      </c>
      <c r="N212" s="1">
        <v>347.36</v>
      </c>
      <c r="O212" s="2">
        <v>11572</v>
      </c>
    </row>
    <row r="213" spans="1:15" x14ac:dyDescent="0.25">
      <c r="A213" s="1" t="s">
        <v>1381</v>
      </c>
      <c r="B213" s="1" t="s">
        <v>1382</v>
      </c>
      <c r="C213" s="1">
        <v>0</v>
      </c>
      <c r="D213" s="2">
        <v>18227.79</v>
      </c>
      <c r="E213" s="2">
        <v>18227.79</v>
      </c>
      <c r="F213" s="2">
        <v>18227.79</v>
      </c>
      <c r="G213" s="2">
        <v>18227.79</v>
      </c>
      <c r="H213" s="1">
        <v>0</v>
      </c>
      <c r="I213" s="2">
        <v>18227.79</v>
      </c>
      <c r="J213" s="2">
        <v>18227.79</v>
      </c>
      <c r="K213" s="1">
        <v>0</v>
      </c>
      <c r="L213" s="2">
        <v>18227.79</v>
      </c>
      <c r="M213" s="2">
        <v>18227.79</v>
      </c>
      <c r="N213" s="1">
        <v>0</v>
      </c>
      <c r="O213" s="1">
        <v>0</v>
      </c>
    </row>
    <row r="214" spans="1:15" x14ac:dyDescent="0.25">
      <c r="A214" s="1" t="s">
        <v>717</v>
      </c>
      <c r="B214" s="1" t="s">
        <v>133</v>
      </c>
      <c r="C214" s="2">
        <v>40038.35</v>
      </c>
      <c r="D214" s="2">
        <v>50683.74</v>
      </c>
      <c r="E214" s="2">
        <v>90722.09</v>
      </c>
      <c r="F214" s="2">
        <v>78431.009999999995</v>
      </c>
      <c r="G214" s="2">
        <v>78431.009999999995</v>
      </c>
      <c r="H214" s="2">
        <v>12291.08</v>
      </c>
      <c r="I214" s="2">
        <v>78431.009999999995</v>
      </c>
      <c r="J214" s="2">
        <v>78431.009999999995</v>
      </c>
      <c r="K214" s="2">
        <v>12291.08</v>
      </c>
      <c r="L214" s="2">
        <v>78431.009999999995</v>
      </c>
      <c r="M214" s="2">
        <v>78431.009999999995</v>
      </c>
      <c r="N214" s="2">
        <v>12291.08</v>
      </c>
      <c r="O214" s="2">
        <v>12291.08</v>
      </c>
    </row>
    <row r="215" spans="1:15" x14ac:dyDescent="0.25">
      <c r="A215" s="1"/>
      <c r="B215" s="1" t="s">
        <v>718</v>
      </c>
      <c r="C215" s="2">
        <v>41562</v>
      </c>
      <c r="D215" s="1">
        <v>-500</v>
      </c>
      <c r="E215" s="2">
        <v>41062</v>
      </c>
      <c r="F215" s="2">
        <v>36441.18</v>
      </c>
      <c r="G215" s="2">
        <v>36441.18</v>
      </c>
      <c r="H215" s="2">
        <v>4620.82</v>
      </c>
      <c r="I215" s="2">
        <v>36441.18</v>
      </c>
      <c r="J215" s="2">
        <v>36441.18</v>
      </c>
      <c r="K215" s="2">
        <v>4620.82</v>
      </c>
      <c r="L215" s="2">
        <v>36441.18</v>
      </c>
      <c r="M215" s="2">
        <v>36441.18</v>
      </c>
      <c r="N215" s="2">
        <v>4620.82</v>
      </c>
      <c r="O215" s="2">
        <v>4620.82</v>
      </c>
    </row>
    <row r="216" spans="1:15" x14ac:dyDescent="0.25">
      <c r="A216" s="1"/>
      <c r="B216" s="1" t="s">
        <v>719</v>
      </c>
      <c r="C216" s="2">
        <v>41562</v>
      </c>
      <c r="D216" s="1">
        <v>-500</v>
      </c>
      <c r="E216" s="2">
        <v>41062</v>
      </c>
      <c r="F216" s="2">
        <v>36441.18</v>
      </c>
      <c r="G216" s="2">
        <v>36441.18</v>
      </c>
      <c r="H216" s="2">
        <v>4620.82</v>
      </c>
      <c r="I216" s="2">
        <v>36441.18</v>
      </c>
      <c r="J216" s="2">
        <v>36441.18</v>
      </c>
      <c r="K216" s="2">
        <v>4620.82</v>
      </c>
      <c r="L216" s="2">
        <v>36441.18</v>
      </c>
      <c r="M216" s="2">
        <v>36441.18</v>
      </c>
      <c r="N216" s="2">
        <v>4620.82</v>
      </c>
      <c r="O216" s="2">
        <v>4620.82</v>
      </c>
    </row>
    <row r="217" spans="1:15" x14ac:dyDescent="0.25">
      <c r="A217" s="1">
        <v>7302</v>
      </c>
      <c r="B217" s="1" t="s">
        <v>111</v>
      </c>
      <c r="C217" s="2">
        <v>4500</v>
      </c>
      <c r="D217" s="2">
        <v>3715.77</v>
      </c>
      <c r="E217" s="2">
        <v>8215.77</v>
      </c>
      <c r="F217" s="2">
        <v>4655.82</v>
      </c>
      <c r="G217" s="2">
        <v>4655.82</v>
      </c>
      <c r="H217" s="2">
        <v>3559.95</v>
      </c>
      <c r="I217" s="2">
        <v>4655.82</v>
      </c>
      <c r="J217" s="2">
        <v>4655.82</v>
      </c>
      <c r="K217" s="2">
        <v>3559.95</v>
      </c>
      <c r="L217" s="2">
        <v>4655.82</v>
      </c>
      <c r="M217" s="2">
        <v>4655.82</v>
      </c>
      <c r="N217" s="2">
        <v>3559.95</v>
      </c>
      <c r="O217" s="2">
        <v>3559.95</v>
      </c>
    </row>
    <row r="218" spans="1:15" x14ac:dyDescent="0.25">
      <c r="A218" s="1" t="s">
        <v>1383</v>
      </c>
      <c r="B218" s="1" t="s">
        <v>115</v>
      </c>
      <c r="C218" s="1">
        <v>0</v>
      </c>
      <c r="D218" s="2">
        <v>2217.6</v>
      </c>
      <c r="E218" s="2">
        <v>2217.6</v>
      </c>
      <c r="F218" s="1">
        <v>0</v>
      </c>
      <c r="G218" s="1">
        <v>0</v>
      </c>
      <c r="H218" s="2">
        <v>2217.6</v>
      </c>
      <c r="I218" s="1">
        <v>0</v>
      </c>
      <c r="J218" s="1">
        <v>0</v>
      </c>
      <c r="K218" s="2">
        <v>2217.6</v>
      </c>
      <c r="L218" s="1">
        <v>0</v>
      </c>
      <c r="M218" s="1">
        <v>0</v>
      </c>
      <c r="N218" s="2">
        <v>2217.6</v>
      </c>
      <c r="O218" s="2">
        <v>2217.6</v>
      </c>
    </row>
    <row r="219" spans="1:15" x14ac:dyDescent="0.25">
      <c r="A219" s="1" t="s">
        <v>720</v>
      </c>
      <c r="B219" s="1" t="s">
        <v>587</v>
      </c>
      <c r="C219" s="2">
        <v>2000</v>
      </c>
      <c r="D219" s="1">
        <v>0</v>
      </c>
      <c r="E219" s="2">
        <v>2000</v>
      </c>
      <c r="F219" s="2">
        <v>1279.49</v>
      </c>
      <c r="G219" s="2">
        <v>1279.49</v>
      </c>
      <c r="H219" s="1">
        <v>720.51</v>
      </c>
      <c r="I219" s="2">
        <v>1279.49</v>
      </c>
      <c r="J219" s="2">
        <v>1279.49</v>
      </c>
      <c r="K219" s="1">
        <v>720.51</v>
      </c>
      <c r="L219" s="2">
        <v>1279.49</v>
      </c>
      <c r="M219" s="2">
        <v>1279.49</v>
      </c>
      <c r="N219" s="1">
        <v>720.51</v>
      </c>
      <c r="O219" s="1">
        <v>720.51</v>
      </c>
    </row>
    <row r="220" spans="1:15" x14ac:dyDescent="0.25">
      <c r="A220" s="1" t="s">
        <v>721</v>
      </c>
      <c r="B220" s="1" t="s">
        <v>722</v>
      </c>
      <c r="C220" s="2">
        <v>2500</v>
      </c>
      <c r="D220" s="2">
        <v>1498.17</v>
      </c>
      <c r="E220" s="2">
        <v>3998.17</v>
      </c>
      <c r="F220" s="2">
        <v>3376.33</v>
      </c>
      <c r="G220" s="2">
        <v>3376.33</v>
      </c>
      <c r="H220" s="1">
        <v>621.84</v>
      </c>
      <c r="I220" s="2">
        <v>3376.33</v>
      </c>
      <c r="J220" s="2">
        <v>3376.33</v>
      </c>
      <c r="K220" s="1">
        <v>621.84</v>
      </c>
      <c r="L220" s="2">
        <v>3376.33</v>
      </c>
      <c r="M220" s="2">
        <v>3376.33</v>
      </c>
      <c r="N220" s="1">
        <v>621.84</v>
      </c>
      <c r="O220" s="1">
        <v>621.84</v>
      </c>
    </row>
    <row r="221" spans="1:15" x14ac:dyDescent="0.25">
      <c r="A221" s="1">
        <v>7305</v>
      </c>
      <c r="B221" s="1" t="s">
        <v>128</v>
      </c>
      <c r="C221" s="2">
        <v>24000</v>
      </c>
      <c r="D221" s="1">
        <v>0</v>
      </c>
      <c r="E221" s="2">
        <v>24000</v>
      </c>
      <c r="F221" s="2">
        <v>23694.16</v>
      </c>
      <c r="G221" s="2">
        <v>23694.16</v>
      </c>
      <c r="H221" s="1">
        <v>305.83999999999997</v>
      </c>
      <c r="I221" s="2">
        <v>23694.16</v>
      </c>
      <c r="J221" s="2">
        <v>23694.16</v>
      </c>
      <c r="K221" s="1">
        <v>305.83999999999997</v>
      </c>
      <c r="L221" s="2">
        <v>23694.16</v>
      </c>
      <c r="M221" s="2">
        <v>23694.16</v>
      </c>
      <c r="N221" s="1">
        <v>305.83999999999997</v>
      </c>
      <c r="O221" s="1">
        <v>305.83999999999997</v>
      </c>
    </row>
    <row r="222" spans="1:15" x14ac:dyDescent="0.25">
      <c r="A222" s="1" t="s">
        <v>723</v>
      </c>
      <c r="B222" s="1" t="s">
        <v>651</v>
      </c>
      <c r="C222" s="2">
        <v>24000</v>
      </c>
      <c r="D222" s="1">
        <v>0</v>
      </c>
      <c r="E222" s="2">
        <v>24000</v>
      </c>
      <c r="F222" s="2">
        <v>23694.16</v>
      </c>
      <c r="G222" s="2">
        <v>23694.16</v>
      </c>
      <c r="H222" s="1">
        <v>305.83999999999997</v>
      </c>
      <c r="I222" s="2">
        <v>23694.16</v>
      </c>
      <c r="J222" s="2">
        <v>23694.16</v>
      </c>
      <c r="K222" s="1">
        <v>305.83999999999997</v>
      </c>
      <c r="L222" s="2">
        <v>23694.16</v>
      </c>
      <c r="M222" s="2">
        <v>23694.16</v>
      </c>
      <c r="N222" s="1">
        <v>305.83999999999997</v>
      </c>
      <c r="O222" s="1">
        <v>305.83999999999997</v>
      </c>
    </row>
    <row r="223" spans="1:15" x14ac:dyDescent="0.25">
      <c r="A223" s="1">
        <v>7308</v>
      </c>
      <c r="B223" s="1" t="s">
        <v>134</v>
      </c>
      <c r="C223" s="2">
        <v>8000</v>
      </c>
      <c r="D223" s="2">
        <v>-4217.7700000000004</v>
      </c>
      <c r="E223" s="2">
        <v>3782.23</v>
      </c>
      <c r="F223" s="2">
        <v>3029.6</v>
      </c>
      <c r="G223" s="2">
        <v>3029.6</v>
      </c>
      <c r="H223" s="1">
        <v>752.63</v>
      </c>
      <c r="I223" s="2">
        <v>3029.6</v>
      </c>
      <c r="J223" s="2">
        <v>3029.6</v>
      </c>
      <c r="K223" s="1">
        <v>752.63</v>
      </c>
      <c r="L223" s="2">
        <v>3029.6</v>
      </c>
      <c r="M223" s="2">
        <v>3029.6</v>
      </c>
      <c r="N223" s="1">
        <v>752.63</v>
      </c>
      <c r="O223" s="1">
        <v>752.63</v>
      </c>
    </row>
    <row r="224" spans="1:15" x14ac:dyDescent="0.25">
      <c r="A224" s="1" t="s">
        <v>724</v>
      </c>
      <c r="B224" s="1" t="s">
        <v>725</v>
      </c>
      <c r="C224" s="1">
        <v>0</v>
      </c>
      <c r="D224" s="2">
        <v>3083.7</v>
      </c>
      <c r="E224" s="2">
        <v>3083.7</v>
      </c>
      <c r="F224" s="2">
        <v>3029.6</v>
      </c>
      <c r="G224" s="2">
        <v>3029.6</v>
      </c>
      <c r="H224" s="1">
        <v>54.1</v>
      </c>
      <c r="I224" s="2">
        <v>3029.6</v>
      </c>
      <c r="J224" s="2">
        <v>3029.6</v>
      </c>
      <c r="K224" s="1">
        <v>54.1</v>
      </c>
      <c r="L224" s="2">
        <v>3029.6</v>
      </c>
      <c r="M224" s="2">
        <v>3029.6</v>
      </c>
      <c r="N224" s="1">
        <v>54.1</v>
      </c>
      <c r="O224" s="1">
        <v>54.1</v>
      </c>
    </row>
    <row r="225" spans="1:15" x14ac:dyDescent="0.25">
      <c r="A225" s="1" t="s">
        <v>726</v>
      </c>
      <c r="B225" s="1" t="s">
        <v>619</v>
      </c>
      <c r="C225" s="2">
        <v>3000</v>
      </c>
      <c r="D225" s="2">
        <v>-2301.4699999999998</v>
      </c>
      <c r="E225" s="1">
        <v>698.53</v>
      </c>
      <c r="F225" s="1">
        <v>0</v>
      </c>
      <c r="G225" s="1">
        <v>0</v>
      </c>
      <c r="H225" s="1">
        <v>698.53</v>
      </c>
      <c r="I225" s="1">
        <v>0</v>
      </c>
      <c r="J225" s="1">
        <v>0</v>
      </c>
      <c r="K225" s="1">
        <v>698.53</v>
      </c>
      <c r="L225" s="1">
        <v>0</v>
      </c>
      <c r="M225" s="1">
        <v>0</v>
      </c>
      <c r="N225" s="1">
        <v>698.53</v>
      </c>
      <c r="O225" s="1">
        <v>698.53</v>
      </c>
    </row>
    <row r="226" spans="1:15" x14ac:dyDescent="0.25">
      <c r="A226" s="1" t="s">
        <v>727</v>
      </c>
      <c r="B226" s="1" t="s">
        <v>554</v>
      </c>
      <c r="C226" s="2">
        <v>5000</v>
      </c>
      <c r="D226" s="2">
        <v>-5000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</row>
    <row r="227" spans="1:15" x14ac:dyDescent="0.25">
      <c r="A227" s="1">
        <v>7314</v>
      </c>
      <c r="B227" s="1" t="s">
        <v>151</v>
      </c>
      <c r="C227" s="2">
        <v>5062</v>
      </c>
      <c r="D227" s="1">
        <v>2</v>
      </c>
      <c r="E227" s="2">
        <v>5064</v>
      </c>
      <c r="F227" s="2">
        <v>5061.6000000000004</v>
      </c>
      <c r="G227" s="2">
        <v>5061.6000000000004</v>
      </c>
      <c r="H227" s="1">
        <v>2.4</v>
      </c>
      <c r="I227" s="2">
        <v>5061.6000000000004</v>
      </c>
      <c r="J227" s="2">
        <v>5061.6000000000004</v>
      </c>
      <c r="K227" s="1">
        <v>2.4</v>
      </c>
      <c r="L227" s="2">
        <v>5061.6000000000004</v>
      </c>
      <c r="M227" s="2">
        <v>5061.6000000000004</v>
      </c>
      <c r="N227" s="1">
        <v>2.4</v>
      </c>
      <c r="O227" s="1">
        <v>2.4</v>
      </c>
    </row>
    <row r="228" spans="1:15" x14ac:dyDescent="0.25">
      <c r="A228" s="1" t="s">
        <v>728</v>
      </c>
      <c r="B228" s="1" t="s">
        <v>601</v>
      </c>
      <c r="C228" s="2">
        <v>5062</v>
      </c>
      <c r="D228" s="1">
        <v>2</v>
      </c>
      <c r="E228" s="2">
        <v>5064</v>
      </c>
      <c r="F228" s="2">
        <v>5061.6000000000004</v>
      </c>
      <c r="G228" s="2">
        <v>5061.6000000000004</v>
      </c>
      <c r="H228" s="1">
        <v>2.4</v>
      </c>
      <c r="I228" s="2">
        <v>5061.6000000000004</v>
      </c>
      <c r="J228" s="2">
        <v>5061.6000000000004</v>
      </c>
      <c r="K228" s="1">
        <v>2.4</v>
      </c>
      <c r="L228" s="2">
        <v>5061.6000000000004</v>
      </c>
      <c r="M228" s="2">
        <v>5061.6000000000004</v>
      </c>
      <c r="N228" s="1">
        <v>2.4</v>
      </c>
      <c r="O228" s="1">
        <v>2.4</v>
      </c>
    </row>
    <row r="229" spans="1:15" x14ac:dyDescent="0.25">
      <c r="A229" s="1"/>
      <c r="B229" s="1" t="s">
        <v>729</v>
      </c>
      <c r="C229" s="2">
        <v>11938</v>
      </c>
      <c r="D229" s="2">
        <v>101480</v>
      </c>
      <c r="E229" s="2">
        <v>113418</v>
      </c>
      <c r="F229" s="2">
        <v>6664</v>
      </c>
      <c r="G229" s="2">
        <v>6664</v>
      </c>
      <c r="H229" s="2">
        <v>106754</v>
      </c>
      <c r="I229" s="2">
        <v>6664</v>
      </c>
      <c r="J229" s="2">
        <v>6664</v>
      </c>
      <c r="K229" s="2">
        <v>106754</v>
      </c>
      <c r="L229" s="2">
        <v>6664</v>
      </c>
      <c r="M229" s="2">
        <v>6664</v>
      </c>
      <c r="N229" s="2">
        <v>106754</v>
      </c>
      <c r="O229" s="2">
        <v>106754</v>
      </c>
    </row>
    <row r="230" spans="1:15" x14ac:dyDescent="0.25">
      <c r="A230" s="1"/>
      <c r="B230" s="1" t="s">
        <v>719</v>
      </c>
      <c r="C230" s="2">
        <v>9224</v>
      </c>
      <c r="D230" s="1">
        <v>0</v>
      </c>
      <c r="E230" s="2">
        <v>9224</v>
      </c>
      <c r="F230" s="2">
        <v>6664</v>
      </c>
      <c r="G230" s="2">
        <v>6664</v>
      </c>
      <c r="H230" s="2">
        <v>2560</v>
      </c>
      <c r="I230" s="2">
        <v>6664</v>
      </c>
      <c r="J230" s="2">
        <v>6664</v>
      </c>
      <c r="K230" s="2">
        <v>2560</v>
      </c>
      <c r="L230" s="2">
        <v>6664</v>
      </c>
      <c r="M230" s="2">
        <v>6664</v>
      </c>
      <c r="N230" s="2">
        <v>2560</v>
      </c>
      <c r="O230" s="2">
        <v>2560</v>
      </c>
    </row>
    <row r="231" spans="1:15" x14ac:dyDescent="0.25">
      <c r="A231" s="1">
        <v>7302</v>
      </c>
      <c r="B231" s="1" t="s">
        <v>111</v>
      </c>
      <c r="C231" s="2">
        <v>6786</v>
      </c>
      <c r="D231" s="1">
        <v>0</v>
      </c>
      <c r="E231" s="2">
        <v>6786</v>
      </c>
      <c r="F231" s="2">
        <v>6664</v>
      </c>
      <c r="G231" s="2">
        <v>6664</v>
      </c>
      <c r="H231" s="1">
        <v>122</v>
      </c>
      <c r="I231" s="2">
        <v>6664</v>
      </c>
      <c r="J231" s="2">
        <v>6664</v>
      </c>
      <c r="K231" s="1">
        <v>122</v>
      </c>
      <c r="L231" s="2">
        <v>6664</v>
      </c>
      <c r="M231" s="2">
        <v>6664</v>
      </c>
      <c r="N231" s="1">
        <v>122</v>
      </c>
      <c r="O231" s="1">
        <v>122</v>
      </c>
    </row>
    <row r="232" spans="1:15" x14ac:dyDescent="0.25">
      <c r="A232" s="1" t="s">
        <v>730</v>
      </c>
      <c r="B232" s="1" t="s">
        <v>731</v>
      </c>
      <c r="C232" s="2">
        <v>6786</v>
      </c>
      <c r="D232" s="1">
        <v>0</v>
      </c>
      <c r="E232" s="2">
        <v>6786</v>
      </c>
      <c r="F232" s="2">
        <v>6664</v>
      </c>
      <c r="G232" s="2">
        <v>6664</v>
      </c>
      <c r="H232" s="1">
        <v>122</v>
      </c>
      <c r="I232" s="2">
        <v>6664</v>
      </c>
      <c r="J232" s="2">
        <v>6664</v>
      </c>
      <c r="K232" s="1">
        <v>122</v>
      </c>
      <c r="L232" s="2">
        <v>6664</v>
      </c>
      <c r="M232" s="2">
        <v>6664</v>
      </c>
      <c r="N232" s="1">
        <v>122</v>
      </c>
      <c r="O232" s="1">
        <v>122</v>
      </c>
    </row>
    <row r="233" spans="1:15" x14ac:dyDescent="0.25">
      <c r="A233" s="1">
        <v>7304</v>
      </c>
      <c r="B233" s="1" t="s">
        <v>121</v>
      </c>
      <c r="C233" s="2">
        <v>2438</v>
      </c>
      <c r="D233" s="1">
        <v>0</v>
      </c>
      <c r="E233" s="2">
        <v>2438</v>
      </c>
      <c r="F233" s="1">
        <v>0</v>
      </c>
      <c r="G233" s="1">
        <v>0</v>
      </c>
      <c r="H233" s="2">
        <v>2438</v>
      </c>
      <c r="I233" s="1">
        <v>0</v>
      </c>
      <c r="J233" s="1">
        <v>0</v>
      </c>
      <c r="K233" s="2">
        <v>2438</v>
      </c>
      <c r="L233" s="1">
        <v>0</v>
      </c>
      <c r="M233" s="1">
        <v>0</v>
      </c>
      <c r="N233" s="2">
        <v>2438</v>
      </c>
      <c r="O233" s="2">
        <v>2438</v>
      </c>
    </row>
    <row r="234" spans="1:15" x14ac:dyDescent="0.25">
      <c r="A234" s="1" t="s">
        <v>732</v>
      </c>
      <c r="B234" s="1" t="s">
        <v>123</v>
      </c>
      <c r="C234" s="2">
        <v>2438</v>
      </c>
      <c r="D234" s="1">
        <v>0</v>
      </c>
      <c r="E234" s="2">
        <v>2438</v>
      </c>
      <c r="F234" s="1">
        <v>0</v>
      </c>
      <c r="G234" s="1">
        <v>0</v>
      </c>
      <c r="H234" s="2">
        <v>2438</v>
      </c>
      <c r="I234" s="1">
        <v>0</v>
      </c>
      <c r="J234" s="1">
        <v>0</v>
      </c>
      <c r="K234" s="2">
        <v>2438</v>
      </c>
      <c r="L234" s="1">
        <v>0</v>
      </c>
      <c r="M234" s="1">
        <v>0</v>
      </c>
      <c r="N234" s="2">
        <v>2438</v>
      </c>
      <c r="O234" s="2">
        <v>2438</v>
      </c>
    </row>
    <row r="235" spans="1:15" x14ac:dyDescent="0.25">
      <c r="A235" s="1"/>
      <c r="B235" s="1" t="s">
        <v>563</v>
      </c>
      <c r="C235" s="2">
        <v>2714</v>
      </c>
      <c r="D235" s="2">
        <v>101480</v>
      </c>
      <c r="E235" s="2">
        <v>104194</v>
      </c>
      <c r="F235" s="1">
        <v>0</v>
      </c>
      <c r="G235" s="1">
        <v>0</v>
      </c>
      <c r="H235" s="2">
        <v>104194</v>
      </c>
      <c r="I235" s="1">
        <v>0</v>
      </c>
      <c r="J235" s="1">
        <v>0</v>
      </c>
      <c r="K235" s="2">
        <v>104194</v>
      </c>
      <c r="L235" s="1">
        <v>0</v>
      </c>
      <c r="M235" s="1">
        <v>0</v>
      </c>
      <c r="N235" s="2">
        <v>104194</v>
      </c>
      <c r="O235" s="2">
        <v>104194</v>
      </c>
    </row>
    <row r="236" spans="1:15" x14ac:dyDescent="0.25">
      <c r="A236" s="1">
        <v>8401</v>
      </c>
      <c r="B236" s="1" t="s">
        <v>163</v>
      </c>
      <c r="C236" s="2">
        <v>2714</v>
      </c>
      <c r="D236" s="1">
        <v>0</v>
      </c>
      <c r="E236" s="2">
        <v>2714</v>
      </c>
      <c r="F236" s="1">
        <v>0</v>
      </c>
      <c r="G236" s="1">
        <v>0</v>
      </c>
      <c r="H236" s="2">
        <v>2714</v>
      </c>
      <c r="I236" s="1">
        <v>0</v>
      </c>
      <c r="J236" s="1">
        <v>0</v>
      </c>
      <c r="K236" s="2">
        <v>2714</v>
      </c>
      <c r="L236" s="1">
        <v>0</v>
      </c>
      <c r="M236" s="1">
        <v>0</v>
      </c>
      <c r="N236" s="2">
        <v>2714</v>
      </c>
      <c r="O236" s="2">
        <v>2714</v>
      </c>
    </row>
    <row r="237" spans="1:15" x14ac:dyDescent="0.25">
      <c r="A237" s="1" t="s">
        <v>733</v>
      </c>
      <c r="B237" s="1" t="s">
        <v>123</v>
      </c>
      <c r="C237" s="2">
        <v>2714</v>
      </c>
      <c r="D237" s="1">
        <v>0</v>
      </c>
      <c r="E237" s="2">
        <v>2714</v>
      </c>
      <c r="F237" s="1">
        <v>0</v>
      </c>
      <c r="G237" s="1">
        <v>0</v>
      </c>
      <c r="H237" s="2">
        <v>2714</v>
      </c>
      <c r="I237" s="1">
        <v>0</v>
      </c>
      <c r="J237" s="1">
        <v>0</v>
      </c>
      <c r="K237" s="2">
        <v>2714</v>
      </c>
      <c r="L237" s="1">
        <v>0</v>
      </c>
      <c r="M237" s="1">
        <v>0</v>
      </c>
      <c r="N237" s="2">
        <v>2714</v>
      </c>
      <c r="O237" s="2">
        <v>2714</v>
      </c>
    </row>
    <row r="238" spans="1:15" x14ac:dyDescent="0.25">
      <c r="A238" s="1">
        <v>8403</v>
      </c>
      <c r="B238" s="1" t="s">
        <v>1384</v>
      </c>
      <c r="C238" s="1">
        <v>0</v>
      </c>
      <c r="D238" s="2">
        <v>101480</v>
      </c>
      <c r="E238" s="2">
        <v>101480</v>
      </c>
      <c r="F238" s="1">
        <v>0</v>
      </c>
      <c r="G238" s="1">
        <v>0</v>
      </c>
      <c r="H238" s="2">
        <v>101480</v>
      </c>
      <c r="I238" s="1">
        <v>0</v>
      </c>
      <c r="J238" s="1">
        <v>0</v>
      </c>
      <c r="K238" s="2">
        <v>101480</v>
      </c>
      <c r="L238" s="1">
        <v>0</v>
      </c>
      <c r="M238" s="1">
        <v>0</v>
      </c>
      <c r="N238" s="2">
        <v>101480</v>
      </c>
      <c r="O238" s="2">
        <v>101480</v>
      </c>
    </row>
    <row r="239" spans="1:15" x14ac:dyDescent="0.25">
      <c r="A239" s="1" t="s">
        <v>662</v>
      </c>
      <c r="B239" s="1" t="s">
        <v>663</v>
      </c>
      <c r="C239" s="1">
        <v>0</v>
      </c>
      <c r="D239" s="2">
        <v>101480</v>
      </c>
      <c r="E239" s="2">
        <v>101480</v>
      </c>
      <c r="F239" s="1">
        <v>0</v>
      </c>
      <c r="G239" s="1">
        <v>0</v>
      </c>
      <c r="H239" s="2">
        <v>101480</v>
      </c>
      <c r="I239" s="1">
        <v>0</v>
      </c>
      <c r="J239" s="1">
        <v>0</v>
      </c>
      <c r="K239" s="2">
        <v>101480</v>
      </c>
      <c r="L239" s="1">
        <v>0</v>
      </c>
      <c r="M239" s="1">
        <v>0</v>
      </c>
      <c r="N239" s="2">
        <v>101480</v>
      </c>
      <c r="O239" s="2">
        <v>101480</v>
      </c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 t="s">
        <v>485</v>
      </c>
      <c r="C241" s="2">
        <v>5466719.3600000003</v>
      </c>
      <c r="D241" s="2">
        <v>-176613.58</v>
      </c>
      <c r="E241" s="2">
        <v>5290105.78</v>
      </c>
      <c r="F241" s="2">
        <v>4446809.1900000004</v>
      </c>
      <c r="G241" s="2">
        <v>4446809.1900000004</v>
      </c>
      <c r="H241" s="2">
        <v>843296.59</v>
      </c>
      <c r="I241" s="2">
        <v>4359479.0999999996</v>
      </c>
      <c r="J241" s="2">
        <v>4359479.0999999996</v>
      </c>
      <c r="K241" s="2">
        <v>930626.68</v>
      </c>
      <c r="L241" s="2">
        <v>4357272.97</v>
      </c>
      <c r="M241" s="2">
        <v>4357272.97</v>
      </c>
      <c r="N241" s="2">
        <v>843296.59</v>
      </c>
      <c r="O241" s="2">
        <v>930626.68</v>
      </c>
    </row>
    <row r="243" spans="1:15" x14ac:dyDescent="0.25">
      <c r="A243" t="s">
        <v>486</v>
      </c>
      <c r="B243" t="s">
        <v>487</v>
      </c>
    </row>
    <row r="244" spans="1:15" x14ac:dyDescent="0.25">
      <c r="A244" t="s">
        <v>488</v>
      </c>
      <c r="B244" t="s">
        <v>489</v>
      </c>
    </row>
  </sheetData>
  <mergeCells count="3">
    <mergeCell ref="A1:O1"/>
    <mergeCell ref="A2:I2"/>
    <mergeCell ref="A3:O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1032"/>
  <sheetViews>
    <sheetView tabSelected="1" topLeftCell="A10" workbookViewId="0">
      <selection activeCell="B24" sqref="B24"/>
    </sheetView>
  </sheetViews>
  <sheetFormatPr baseColWidth="10" defaultRowHeight="15" x14ac:dyDescent="0.25"/>
  <cols>
    <col min="1" max="1" width="48.28515625" customWidth="1"/>
    <col min="2" max="2" width="63" customWidth="1"/>
    <col min="3" max="3" width="12.7109375" customWidth="1"/>
    <col min="4" max="4" width="15.28515625" customWidth="1"/>
    <col min="5" max="5" width="13.42578125" style="66" customWidth="1"/>
    <col min="6" max="6" width="14.140625" hidden="1" customWidth="1"/>
    <col min="7" max="7" width="12.85546875" hidden="1" customWidth="1"/>
    <col min="8" max="11" width="11.42578125" hidden="1" customWidth="1"/>
    <col min="12" max="12" width="12.5703125" customWidth="1"/>
    <col min="13" max="13" width="13.5703125" hidden="1" customWidth="1"/>
    <col min="14" max="15" width="0" hidden="1" customWidth="1"/>
  </cols>
  <sheetData>
    <row r="3" spans="1:13" x14ac:dyDescent="0.25">
      <c r="A3" s="104" t="s">
        <v>34</v>
      </c>
      <c r="B3" s="104" t="s">
        <v>35</v>
      </c>
      <c r="C3" s="14"/>
      <c r="D3" s="14"/>
      <c r="E3" s="106" t="s">
        <v>38</v>
      </c>
      <c r="F3" s="108" t="s">
        <v>490</v>
      </c>
      <c r="G3" s="108"/>
      <c r="H3" s="108" t="s">
        <v>491</v>
      </c>
      <c r="I3" s="108"/>
      <c r="J3" s="15" t="s">
        <v>492</v>
      </c>
      <c r="K3" s="16"/>
      <c r="L3" s="103" t="s">
        <v>493</v>
      </c>
    </row>
    <row r="4" spans="1:13" ht="30" x14ac:dyDescent="0.25">
      <c r="A4" s="105"/>
      <c r="B4" s="105"/>
      <c r="C4" s="17" t="s">
        <v>36</v>
      </c>
      <c r="D4" s="18" t="s">
        <v>38</v>
      </c>
      <c r="E4" s="107"/>
      <c r="F4" s="19" t="s">
        <v>494</v>
      </c>
      <c r="G4" s="19" t="s">
        <v>495</v>
      </c>
      <c r="H4" s="19" t="s">
        <v>496</v>
      </c>
      <c r="I4" s="19" t="s">
        <v>495</v>
      </c>
      <c r="J4" s="19" t="s">
        <v>494</v>
      </c>
      <c r="K4" s="19" t="s">
        <v>495</v>
      </c>
      <c r="L4" s="103"/>
    </row>
    <row r="5" spans="1:13" x14ac:dyDescent="0.25">
      <c r="A5" s="20"/>
      <c r="B5" s="20"/>
      <c r="C5" s="21"/>
      <c r="D5" s="21"/>
      <c r="E5" s="22"/>
      <c r="F5" s="20"/>
      <c r="G5" s="20"/>
      <c r="H5" s="20"/>
      <c r="I5" s="20"/>
      <c r="J5" s="20"/>
      <c r="K5" s="20"/>
      <c r="L5" s="20"/>
    </row>
    <row r="6" spans="1:13" x14ac:dyDescent="0.25">
      <c r="A6" s="23"/>
      <c r="B6" s="20" t="s">
        <v>497</v>
      </c>
      <c r="C6" s="21">
        <v>5466719.3600000003</v>
      </c>
      <c r="D6" s="21">
        <v>5352539.49</v>
      </c>
      <c r="E6" s="24">
        <f>SUM(E8,E55,E74,E150,E166,E173,E193)</f>
        <v>5352539.4899999984</v>
      </c>
      <c r="F6" s="23"/>
      <c r="G6" s="23"/>
      <c r="H6" s="23"/>
      <c r="I6" s="23"/>
      <c r="J6" s="23"/>
      <c r="K6" s="23"/>
      <c r="L6" s="25"/>
      <c r="M6" s="26">
        <f>SUM(L11:L228)</f>
        <v>5008821.99</v>
      </c>
    </row>
    <row r="7" spans="1:13" x14ac:dyDescent="0.25">
      <c r="A7" s="27"/>
      <c r="B7" s="27" t="s">
        <v>498</v>
      </c>
      <c r="C7" s="28">
        <v>3013631.6</v>
      </c>
      <c r="D7" s="28">
        <v>2975030.83</v>
      </c>
      <c r="E7" s="29"/>
      <c r="F7" s="27"/>
      <c r="G7" s="27"/>
      <c r="H7" s="27"/>
      <c r="I7" s="27"/>
      <c r="J7" s="27"/>
      <c r="K7" s="27"/>
      <c r="L7" s="27"/>
    </row>
    <row r="8" spans="1:13" x14ac:dyDescent="0.25">
      <c r="A8" s="27"/>
      <c r="B8" s="27" t="s">
        <v>42</v>
      </c>
      <c r="C8" s="28">
        <v>3013631.6</v>
      </c>
      <c r="D8" s="28">
        <v>2975030.83</v>
      </c>
      <c r="E8" s="30">
        <f>SUM(E10,E12,E17,E22,E27,E31,E35,E38,E43,E46,E50,E53)</f>
        <v>2975030.8299999996</v>
      </c>
      <c r="F8" s="27"/>
      <c r="G8" s="27"/>
      <c r="H8" s="27"/>
      <c r="I8" s="27"/>
      <c r="J8" s="27"/>
      <c r="K8" s="27"/>
      <c r="L8" s="27"/>
    </row>
    <row r="9" spans="1:13" x14ac:dyDescent="0.25">
      <c r="A9" s="27"/>
      <c r="B9" s="27" t="s">
        <v>59</v>
      </c>
      <c r="C9" s="28">
        <v>3003631.6</v>
      </c>
      <c r="D9" s="28">
        <v>2965030.83</v>
      </c>
      <c r="E9" s="29"/>
      <c r="F9" s="27"/>
      <c r="G9" s="27"/>
      <c r="H9" s="27"/>
      <c r="I9" s="27"/>
      <c r="J9" s="27"/>
      <c r="K9" s="27"/>
      <c r="L9" s="27"/>
    </row>
    <row r="10" spans="1:13" x14ac:dyDescent="0.25">
      <c r="A10" s="27">
        <v>5101</v>
      </c>
      <c r="B10" s="27" t="s">
        <v>60</v>
      </c>
      <c r="C10" s="28">
        <v>1398891.24</v>
      </c>
      <c r="D10" s="28">
        <f>SUM(D11)</f>
        <v>1398891.24</v>
      </c>
      <c r="E10" s="29">
        <f>SUM(E11)</f>
        <v>1398891.24</v>
      </c>
      <c r="F10" s="27"/>
      <c r="G10" s="27"/>
      <c r="H10" s="27"/>
      <c r="I10" s="27"/>
      <c r="J10" s="27"/>
      <c r="K10" s="27"/>
      <c r="L10" s="27"/>
    </row>
    <row r="11" spans="1:13" x14ac:dyDescent="0.25">
      <c r="A11" s="27" t="s">
        <v>499</v>
      </c>
      <c r="B11" s="27" t="s">
        <v>62</v>
      </c>
      <c r="C11" s="28">
        <v>1398891.24</v>
      </c>
      <c r="D11" s="28">
        <v>1398891.24</v>
      </c>
      <c r="E11" s="29">
        <v>1398891.24</v>
      </c>
      <c r="F11" s="27"/>
      <c r="G11" s="27"/>
      <c r="H11" s="27"/>
      <c r="I11" s="27"/>
      <c r="J11" s="27"/>
      <c r="K11" s="28"/>
      <c r="L11" s="31">
        <f>+D11+G11-I11+J11-K11</f>
        <v>1398891.24</v>
      </c>
    </row>
    <row r="12" spans="1:13" x14ac:dyDescent="0.25">
      <c r="A12" s="27">
        <v>5102</v>
      </c>
      <c r="B12" s="27" t="s">
        <v>65</v>
      </c>
      <c r="C12" s="28">
        <v>162858.67000000001</v>
      </c>
      <c r="D12" s="28">
        <f>SUM(D13:D15)</f>
        <v>162858.66999999998</v>
      </c>
      <c r="E12" s="29">
        <f>SUM(E13:E15)</f>
        <v>162858.66999999998</v>
      </c>
      <c r="F12" s="27"/>
      <c r="G12" s="27"/>
      <c r="H12" s="27"/>
      <c r="I12" s="27"/>
      <c r="J12" s="27"/>
      <c r="K12" s="27"/>
      <c r="L12" s="31"/>
    </row>
    <row r="13" spans="1:13" x14ac:dyDescent="0.25">
      <c r="A13" s="27" t="s">
        <v>500</v>
      </c>
      <c r="B13" s="27" t="s">
        <v>67</v>
      </c>
      <c r="C13" s="28">
        <v>120354.11</v>
      </c>
      <c r="D13" s="28">
        <v>120354.11</v>
      </c>
      <c r="E13" s="29">
        <v>120354.11</v>
      </c>
      <c r="F13" s="27"/>
      <c r="G13" s="27"/>
      <c r="H13" s="27"/>
      <c r="I13" s="27"/>
      <c r="J13" s="27"/>
      <c r="K13" s="28"/>
      <c r="L13" s="31">
        <f>+D13+G13-I13+J13-K13</f>
        <v>120354.11</v>
      </c>
    </row>
    <row r="14" spans="1:13" x14ac:dyDescent="0.25">
      <c r="A14" s="32" t="s">
        <v>500</v>
      </c>
      <c r="B14" s="32" t="s">
        <v>501</v>
      </c>
      <c r="C14" s="33"/>
      <c r="D14" s="33">
        <v>0</v>
      </c>
      <c r="E14" s="29">
        <v>0</v>
      </c>
      <c r="F14" s="27"/>
      <c r="G14" s="27"/>
      <c r="H14" s="27"/>
      <c r="I14" s="27"/>
      <c r="J14" s="34">
        <v>9430</v>
      </c>
      <c r="K14" s="28"/>
      <c r="L14" s="31">
        <f>+D14+G14-I14+J14-K14</f>
        <v>9430</v>
      </c>
    </row>
    <row r="15" spans="1:13" x14ac:dyDescent="0.25">
      <c r="A15" s="27" t="s">
        <v>502</v>
      </c>
      <c r="B15" s="27" t="s">
        <v>73</v>
      </c>
      <c r="C15" s="28">
        <v>42504.56</v>
      </c>
      <c r="D15" s="28">
        <v>42504.56</v>
      </c>
      <c r="E15" s="29">
        <v>42504.56</v>
      </c>
      <c r="F15" s="27"/>
      <c r="G15" s="27"/>
      <c r="H15" s="27"/>
      <c r="I15" s="27"/>
      <c r="J15" s="28"/>
      <c r="K15" s="28"/>
      <c r="L15" s="31">
        <f>+D15+G15-I15+J15-K15</f>
        <v>42504.56</v>
      </c>
    </row>
    <row r="16" spans="1:13" x14ac:dyDescent="0.25">
      <c r="A16" s="27" t="s">
        <v>502</v>
      </c>
      <c r="B16" s="35" t="s">
        <v>503</v>
      </c>
      <c r="C16" s="28"/>
      <c r="D16" s="28">
        <v>0</v>
      </c>
      <c r="E16" s="29"/>
      <c r="F16" s="28"/>
      <c r="G16" s="28"/>
      <c r="H16" s="28"/>
      <c r="I16" s="28"/>
      <c r="J16" s="34">
        <v>9375</v>
      </c>
      <c r="K16" s="28"/>
      <c r="L16" s="31">
        <f>+D16+G16-I16+J16-K16</f>
        <v>9375</v>
      </c>
    </row>
    <row r="17" spans="1:12" x14ac:dyDescent="0.25">
      <c r="A17" s="27">
        <v>5105</v>
      </c>
      <c r="B17" s="27" t="s">
        <v>80</v>
      </c>
      <c r="C17" s="28">
        <v>167860</v>
      </c>
      <c r="D17" s="28">
        <f>SUM(D18:D21)</f>
        <v>181360</v>
      </c>
      <c r="E17" s="29">
        <f>SUM(E18:E21)</f>
        <v>181360</v>
      </c>
      <c r="F17" s="28"/>
      <c r="G17" s="28"/>
      <c r="H17" s="28"/>
      <c r="I17" s="28"/>
      <c r="J17" s="28"/>
      <c r="K17" s="28"/>
      <c r="L17" s="31"/>
    </row>
    <row r="18" spans="1:12" x14ac:dyDescent="0.25">
      <c r="A18" s="27" t="s">
        <v>504</v>
      </c>
      <c r="B18" s="27" t="s">
        <v>505</v>
      </c>
      <c r="C18" s="28">
        <v>1000</v>
      </c>
      <c r="D18" s="28">
        <v>1000</v>
      </c>
      <c r="E18" s="29">
        <v>1000</v>
      </c>
      <c r="F18" s="28"/>
      <c r="G18" s="28"/>
      <c r="H18" s="28"/>
      <c r="I18" s="28"/>
      <c r="J18" s="28"/>
      <c r="K18" s="28"/>
      <c r="L18" s="31">
        <f>+D18+G18-I18+J18-K18</f>
        <v>1000</v>
      </c>
    </row>
    <row r="19" spans="1:12" x14ac:dyDescent="0.25">
      <c r="A19" s="27" t="s">
        <v>506</v>
      </c>
      <c r="B19" s="27" t="s">
        <v>347</v>
      </c>
      <c r="C19" s="28">
        <v>159360</v>
      </c>
      <c r="D19" s="28">
        <v>172860</v>
      </c>
      <c r="E19" s="29">
        <v>172860</v>
      </c>
      <c r="F19" s="28"/>
      <c r="G19" s="28"/>
      <c r="H19" s="28"/>
      <c r="I19" s="28"/>
      <c r="J19" s="34">
        <v>112934.46</v>
      </c>
      <c r="K19" s="28"/>
      <c r="L19" s="31">
        <f>+D19+G19-I19+J19-K19</f>
        <v>285794.46000000002</v>
      </c>
    </row>
    <row r="20" spans="1:12" x14ac:dyDescent="0.25">
      <c r="A20" s="27" t="s">
        <v>507</v>
      </c>
      <c r="B20" s="27" t="s">
        <v>86</v>
      </c>
      <c r="C20" s="28">
        <v>3000</v>
      </c>
      <c r="D20" s="28">
        <v>3000</v>
      </c>
      <c r="E20" s="29">
        <v>3000</v>
      </c>
      <c r="F20" s="28"/>
      <c r="G20" s="28"/>
      <c r="H20" s="28"/>
      <c r="I20" s="28"/>
      <c r="J20" s="28"/>
      <c r="K20" s="28"/>
      <c r="L20" s="31">
        <f>+D20+G20-I20+J20-K20</f>
        <v>3000</v>
      </c>
    </row>
    <row r="21" spans="1:12" x14ac:dyDescent="0.25">
      <c r="A21" s="27" t="s">
        <v>508</v>
      </c>
      <c r="B21" s="27" t="s">
        <v>509</v>
      </c>
      <c r="C21" s="28">
        <v>4500</v>
      </c>
      <c r="D21" s="28">
        <v>4500</v>
      </c>
      <c r="E21" s="29">
        <v>4500</v>
      </c>
      <c r="F21" s="28"/>
      <c r="G21" s="28"/>
      <c r="H21" s="28"/>
      <c r="I21" s="28"/>
      <c r="J21" s="28"/>
      <c r="K21" s="28">
        <v>2500</v>
      </c>
      <c r="L21" s="31">
        <f>+D21+G21-I21+J21-K21</f>
        <v>2000</v>
      </c>
    </row>
    <row r="22" spans="1:12" x14ac:dyDescent="0.25">
      <c r="A22" s="27">
        <v>5106</v>
      </c>
      <c r="B22" s="27" t="s">
        <v>87</v>
      </c>
      <c r="C22" s="28">
        <v>279545.09999999998</v>
      </c>
      <c r="D22" s="28">
        <v>279545.09999999998</v>
      </c>
      <c r="E22" s="29">
        <f>SUM(E23:E25)</f>
        <v>279545.09999999998</v>
      </c>
      <c r="F22" s="28"/>
      <c r="G22" s="28"/>
      <c r="H22" s="28"/>
      <c r="I22" s="28"/>
      <c r="J22" s="28"/>
      <c r="K22" s="28"/>
      <c r="L22" s="31"/>
    </row>
    <row r="23" spans="1:12" x14ac:dyDescent="0.25">
      <c r="A23" s="27" t="s">
        <v>510</v>
      </c>
      <c r="B23" s="27" t="s">
        <v>89</v>
      </c>
      <c r="C23" s="28">
        <v>162970.82999999999</v>
      </c>
      <c r="D23" s="28">
        <v>162970.82999999999</v>
      </c>
      <c r="E23" s="29">
        <v>162970.82999999999</v>
      </c>
      <c r="F23" s="28"/>
      <c r="G23" s="28"/>
      <c r="H23" s="28"/>
      <c r="I23" s="28"/>
      <c r="J23" s="28"/>
      <c r="K23" s="28"/>
      <c r="L23" s="31">
        <f>+D23+G23-I23+J23-K23</f>
        <v>162970.82999999999</v>
      </c>
    </row>
    <row r="24" spans="1:12" x14ac:dyDescent="0.25">
      <c r="A24" s="27" t="s">
        <v>510</v>
      </c>
      <c r="B24" s="27" t="s">
        <v>511</v>
      </c>
      <c r="C24" s="28"/>
      <c r="D24" s="28">
        <v>0</v>
      </c>
      <c r="E24" s="29">
        <v>0</v>
      </c>
      <c r="F24" s="28"/>
      <c r="G24" s="28"/>
      <c r="H24" s="28"/>
      <c r="I24" s="28"/>
      <c r="J24" s="34">
        <v>12986.41</v>
      </c>
      <c r="K24" s="28"/>
      <c r="L24" s="31">
        <f>+D24+G24-I24+J24-K24</f>
        <v>12986.41</v>
      </c>
    </row>
    <row r="25" spans="1:12" x14ac:dyDescent="0.25">
      <c r="A25" s="27" t="s">
        <v>512</v>
      </c>
      <c r="B25" s="27" t="s">
        <v>95</v>
      </c>
      <c r="C25" s="28">
        <v>116574.27</v>
      </c>
      <c r="D25" s="28">
        <v>116574.27</v>
      </c>
      <c r="E25" s="29">
        <v>116574.27</v>
      </c>
      <c r="F25" s="28"/>
      <c r="G25" s="28"/>
      <c r="H25" s="28"/>
      <c r="I25" s="28"/>
      <c r="J25" s="28"/>
      <c r="K25" s="28"/>
      <c r="L25" s="31">
        <f>+D25+G25-I25+J25-K25</f>
        <v>116574.27</v>
      </c>
    </row>
    <row r="26" spans="1:12" x14ac:dyDescent="0.25">
      <c r="A26" s="27" t="s">
        <v>512</v>
      </c>
      <c r="B26" s="27" t="s">
        <v>513</v>
      </c>
      <c r="C26" s="28"/>
      <c r="D26" s="28">
        <v>0</v>
      </c>
      <c r="E26" s="29">
        <v>0</v>
      </c>
      <c r="F26" s="28"/>
      <c r="G26" s="28"/>
      <c r="H26" s="28"/>
      <c r="I26" s="28"/>
      <c r="J26" s="34">
        <v>5030.8599999999997</v>
      </c>
      <c r="K26" s="28"/>
      <c r="L26" s="31">
        <f>+D26+G26-I26+J26-K26</f>
        <v>5030.8599999999997</v>
      </c>
    </row>
    <row r="27" spans="1:12" x14ac:dyDescent="0.25">
      <c r="A27" s="27">
        <v>5107</v>
      </c>
      <c r="B27" s="27" t="s">
        <v>102</v>
      </c>
      <c r="C27" s="28">
        <v>10600</v>
      </c>
      <c r="D27" s="28">
        <v>10600</v>
      </c>
      <c r="E27" s="29">
        <f>SUM(E28:E30)</f>
        <v>10600</v>
      </c>
      <c r="F27" s="28"/>
      <c r="G27" s="28"/>
      <c r="H27" s="28"/>
      <c r="I27" s="28"/>
      <c r="J27" s="28"/>
      <c r="K27" s="28"/>
      <c r="L27" s="31"/>
    </row>
    <row r="28" spans="1:12" x14ac:dyDescent="0.25">
      <c r="A28" s="27" t="s">
        <v>514</v>
      </c>
      <c r="B28" s="27" t="s">
        <v>515</v>
      </c>
      <c r="C28" s="27">
        <v>100</v>
      </c>
      <c r="D28" s="27">
        <v>100</v>
      </c>
      <c r="E28" s="36">
        <v>100</v>
      </c>
      <c r="F28" s="28"/>
      <c r="G28" s="28"/>
      <c r="H28" s="28"/>
      <c r="I28" s="28"/>
      <c r="J28" s="28"/>
      <c r="K28" s="28"/>
      <c r="L28" s="31">
        <f>+D28+G28-I28+J28-K28</f>
        <v>100</v>
      </c>
    </row>
    <row r="29" spans="1:12" x14ac:dyDescent="0.25">
      <c r="A29" s="27" t="s">
        <v>516</v>
      </c>
      <c r="B29" s="27" t="s">
        <v>517</v>
      </c>
      <c r="C29" s="28">
        <v>5500</v>
      </c>
      <c r="D29" s="28">
        <v>5500</v>
      </c>
      <c r="E29" s="29">
        <v>5500</v>
      </c>
      <c r="F29" s="28"/>
      <c r="G29" s="28"/>
      <c r="H29" s="28"/>
      <c r="I29" s="28"/>
      <c r="J29" s="28">
        <v>9289.33</v>
      </c>
      <c r="K29" s="28">
        <v>2500</v>
      </c>
      <c r="L29" s="31">
        <f>+D29+G29-I29+J29-K29</f>
        <v>12289.33</v>
      </c>
    </row>
    <row r="30" spans="1:12" x14ac:dyDescent="0.25">
      <c r="A30" s="27" t="s">
        <v>518</v>
      </c>
      <c r="B30" s="27" t="s">
        <v>106</v>
      </c>
      <c r="C30" s="28">
        <v>5000</v>
      </c>
      <c r="D30" s="28">
        <v>5000</v>
      </c>
      <c r="E30" s="29">
        <v>5000</v>
      </c>
      <c r="F30" s="28"/>
      <c r="G30" s="28"/>
      <c r="H30" s="28"/>
      <c r="I30" s="28"/>
      <c r="J30" s="28"/>
      <c r="K30" s="28">
        <v>4990</v>
      </c>
      <c r="L30" s="31">
        <f>+D30+G30-I30+J30-K30</f>
        <v>10</v>
      </c>
    </row>
    <row r="31" spans="1:12" x14ac:dyDescent="0.25">
      <c r="A31" s="27">
        <v>5199</v>
      </c>
      <c r="B31" s="27" t="s">
        <v>107</v>
      </c>
      <c r="C31" s="28">
        <v>158000</v>
      </c>
      <c r="D31" s="28">
        <v>105899.23</v>
      </c>
      <c r="E31" s="29">
        <f>SUM(E32)</f>
        <v>105899.23</v>
      </c>
      <c r="F31" s="28"/>
      <c r="G31" s="28"/>
      <c r="H31" s="28"/>
      <c r="I31" s="28"/>
      <c r="J31" s="28"/>
      <c r="K31" s="28"/>
      <c r="L31" s="31"/>
    </row>
    <row r="32" spans="1:12" x14ac:dyDescent="0.25">
      <c r="A32" s="27" t="s">
        <v>519</v>
      </c>
      <c r="B32" s="27" t="s">
        <v>520</v>
      </c>
      <c r="C32" s="28">
        <v>158000</v>
      </c>
      <c r="D32" s="28">
        <v>105899.23</v>
      </c>
      <c r="E32" s="29">
        <v>105899.23</v>
      </c>
      <c r="F32" s="28"/>
      <c r="G32" s="28"/>
      <c r="H32" s="28"/>
      <c r="I32" s="28"/>
      <c r="J32" s="28"/>
      <c r="K32" s="28">
        <v>105000</v>
      </c>
      <c r="L32" s="31">
        <f>+D32+G32-I32+J32-K32</f>
        <v>899.22999999999593</v>
      </c>
    </row>
    <row r="33" spans="1:12" x14ac:dyDescent="0.25">
      <c r="A33" s="27">
        <v>5201</v>
      </c>
      <c r="B33" s="27" t="s">
        <v>521</v>
      </c>
      <c r="C33" s="28"/>
      <c r="D33" s="28"/>
      <c r="E33" s="29">
        <f>SUM(E34)</f>
        <v>0</v>
      </c>
      <c r="F33" s="28"/>
      <c r="G33" s="28"/>
      <c r="H33" s="28"/>
      <c r="I33" s="28"/>
      <c r="J33" s="28"/>
      <c r="K33" s="28"/>
      <c r="L33" s="31"/>
    </row>
    <row r="34" spans="1:12" x14ac:dyDescent="0.25">
      <c r="A34" s="27" t="s">
        <v>522</v>
      </c>
      <c r="B34" s="37" t="s">
        <v>523</v>
      </c>
      <c r="C34" s="28"/>
      <c r="D34" s="28"/>
      <c r="E34" s="29">
        <v>0</v>
      </c>
      <c r="F34" s="28"/>
      <c r="G34" s="28"/>
      <c r="H34" s="28"/>
      <c r="I34" s="28"/>
      <c r="J34" s="28">
        <v>5000</v>
      </c>
      <c r="K34" s="28"/>
      <c r="L34" s="31">
        <f>+D34+G34-I34+J34-K34</f>
        <v>5000</v>
      </c>
    </row>
    <row r="35" spans="1:12" x14ac:dyDescent="0.25">
      <c r="A35" s="27">
        <v>7102</v>
      </c>
      <c r="B35" s="27" t="s">
        <v>65</v>
      </c>
      <c r="C35" s="28">
        <v>24806.080000000002</v>
      </c>
      <c r="D35" s="28">
        <v>24806.080000000002</v>
      </c>
      <c r="E35" s="29">
        <f>SUM(E36:E37)</f>
        <v>24806.080000000002</v>
      </c>
      <c r="F35" s="28"/>
      <c r="G35" s="28"/>
      <c r="H35" s="28"/>
      <c r="I35" s="28"/>
      <c r="J35" s="28"/>
      <c r="K35" s="28"/>
      <c r="L35" s="31"/>
    </row>
    <row r="36" spans="1:12" x14ac:dyDescent="0.25">
      <c r="A36" s="27" t="s">
        <v>524</v>
      </c>
      <c r="B36" s="27" t="s">
        <v>67</v>
      </c>
      <c r="C36" s="28">
        <v>15243.58</v>
      </c>
      <c r="D36" s="28">
        <v>15243.58</v>
      </c>
      <c r="E36" s="29">
        <v>15243.58</v>
      </c>
      <c r="F36" s="28"/>
      <c r="G36" s="28"/>
      <c r="H36" s="28"/>
      <c r="I36" s="28"/>
      <c r="J36" s="28"/>
      <c r="K36" s="28"/>
      <c r="L36" s="31">
        <f>+D36+G36-I36+J36-K36</f>
        <v>15243.58</v>
      </c>
    </row>
    <row r="37" spans="1:12" x14ac:dyDescent="0.25">
      <c r="A37" s="27" t="s">
        <v>525</v>
      </c>
      <c r="B37" s="27" t="s">
        <v>73</v>
      </c>
      <c r="C37" s="28">
        <v>9562.5</v>
      </c>
      <c r="D37" s="28">
        <v>9562.5</v>
      </c>
      <c r="E37" s="29">
        <v>9562.5</v>
      </c>
      <c r="F37" s="28"/>
      <c r="G37" s="28"/>
      <c r="H37" s="28"/>
      <c r="I37" s="28"/>
      <c r="J37" s="28"/>
      <c r="K37" s="28"/>
      <c r="L37" s="31">
        <f>+D37+G37-I37+J37-K37</f>
        <v>9562.5</v>
      </c>
    </row>
    <row r="38" spans="1:12" x14ac:dyDescent="0.25">
      <c r="A38" s="27">
        <v>7105</v>
      </c>
      <c r="B38" s="27" t="s">
        <v>80</v>
      </c>
      <c r="C38" s="28">
        <v>336098.96</v>
      </c>
      <c r="D38" s="28">
        <v>336098.96</v>
      </c>
      <c r="E38" s="29">
        <f>SUM(E39:E42)</f>
        <v>336098.95999999996</v>
      </c>
      <c r="F38" s="28"/>
      <c r="G38" s="28"/>
      <c r="H38" s="28"/>
      <c r="I38" s="28"/>
      <c r="J38" s="28"/>
      <c r="K38" s="28"/>
      <c r="L38" s="31"/>
    </row>
    <row r="39" spans="1:12" x14ac:dyDescent="0.25">
      <c r="A39" s="27" t="s">
        <v>526</v>
      </c>
      <c r="B39" s="27" t="s">
        <v>527</v>
      </c>
      <c r="C39" s="28">
        <v>3176</v>
      </c>
      <c r="D39" s="28">
        <v>3176</v>
      </c>
      <c r="E39" s="29">
        <v>3176</v>
      </c>
      <c r="F39" s="28"/>
      <c r="G39" s="28"/>
      <c r="H39" s="28"/>
      <c r="I39" s="28"/>
      <c r="J39" s="28"/>
      <c r="K39" s="28">
        <v>3000</v>
      </c>
      <c r="L39" s="31">
        <f>+D39+G39-I39+J39-K39</f>
        <v>176</v>
      </c>
    </row>
    <row r="40" spans="1:12" x14ac:dyDescent="0.25">
      <c r="A40" s="27" t="s">
        <v>528</v>
      </c>
      <c r="B40" s="27" t="s">
        <v>82</v>
      </c>
      <c r="C40" s="28">
        <v>125424.6</v>
      </c>
      <c r="D40" s="28">
        <v>125424.6</v>
      </c>
      <c r="E40" s="29">
        <v>125424.6</v>
      </c>
      <c r="F40" s="28"/>
      <c r="G40" s="28"/>
      <c r="H40" s="28"/>
      <c r="I40" s="28"/>
      <c r="J40" s="28"/>
      <c r="K40" s="28">
        <v>110000</v>
      </c>
      <c r="L40" s="31">
        <f>+D40+G40-I40+J40-K40</f>
        <v>15424.600000000006</v>
      </c>
    </row>
    <row r="41" spans="1:12" x14ac:dyDescent="0.25">
      <c r="A41" s="27" t="s">
        <v>529</v>
      </c>
      <c r="B41" s="27" t="s">
        <v>530</v>
      </c>
      <c r="C41" s="28">
        <v>141978.35999999999</v>
      </c>
      <c r="D41" s="28">
        <v>141978.35999999999</v>
      </c>
      <c r="E41" s="29">
        <v>141978.35999999999</v>
      </c>
      <c r="F41" s="28"/>
      <c r="G41" s="28"/>
      <c r="H41" s="28"/>
      <c r="I41" s="28"/>
      <c r="J41" s="28"/>
      <c r="K41" s="28"/>
      <c r="L41" s="31">
        <f>+D41+G41-I41+J41-K41</f>
        <v>141978.35999999999</v>
      </c>
    </row>
    <row r="42" spans="1:12" x14ac:dyDescent="0.25">
      <c r="A42" s="27" t="s">
        <v>531</v>
      </c>
      <c r="B42" s="27" t="s">
        <v>532</v>
      </c>
      <c r="C42" s="28">
        <v>65520</v>
      </c>
      <c r="D42" s="28">
        <v>65520</v>
      </c>
      <c r="E42" s="29">
        <v>65520</v>
      </c>
      <c r="F42" s="28"/>
      <c r="G42" s="28"/>
      <c r="H42" s="28"/>
      <c r="I42" s="28"/>
      <c r="J42" s="28"/>
      <c r="K42" s="28"/>
      <c r="L42" s="31">
        <f>+D42+G42-I42+J42-K42</f>
        <v>65520</v>
      </c>
    </row>
    <row r="43" spans="1:12" x14ac:dyDescent="0.25">
      <c r="A43" s="27">
        <v>7106</v>
      </c>
      <c r="B43" s="27" t="s">
        <v>87</v>
      </c>
      <c r="C43" s="28">
        <v>32399.71</v>
      </c>
      <c r="D43" s="28">
        <v>32399.71</v>
      </c>
      <c r="E43" s="29">
        <f>SUM(E44:E45)</f>
        <v>32399.71</v>
      </c>
      <c r="F43" s="28"/>
      <c r="G43" s="28"/>
      <c r="H43" s="28"/>
      <c r="I43" s="28"/>
      <c r="J43" s="28"/>
      <c r="K43" s="28"/>
      <c r="L43" s="31"/>
    </row>
    <row r="44" spans="1:12" x14ac:dyDescent="0.25">
      <c r="A44" s="27" t="s">
        <v>533</v>
      </c>
      <c r="B44" s="27" t="s">
        <v>89</v>
      </c>
      <c r="C44" s="28">
        <v>21311.200000000001</v>
      </c>
      <c r="D44" s="28">
        <v>21311.200000000001</v>
      </c>
      <c r="E44" s="29">
        <v>21311.200000000001</v>
      </c>
      <c r="F44" s="28"/>
      <c r="G44" s="28"/>
      <c r="H44" s="28"/>
      <c r="I44" s="28"/>
      <c r="J44" s="28"/>
      <c r="K44" s="28"/>
      <c r="L44" s="31">
        <f>+D44+G44-I44+J44-K44</f>
        <v>21311.200000000001</v>
      </c>
    </row>
    <row r="45" spans="1:12" x14ac:dyDescent="0.25">
      <c r="A45" s="27" t="s">
        <v>534</v>
      </c>
      <c r="B45" s="27" t="s">
        <v>95</v>
      </c>
      <c r="C45" s="28">
        <v>11088.51</v>
      </c>
      <c r="D45" s="28">
        <v>11088.51</v>
      </c>
      <c r="E45" s="29">
        <v>11088.51</v>
      </c>
      <c r="F45" s="28"/>
      <c r="G45" s="28"/>
      <c r="H45" s="28"/>
      <c r="I45" s="28"/>
      <c r="J45" s="28"/>
      <c r="K45" s="28"/>
      <c r="L45" s="31">
        <f>+D45+G45-I45+J45-K45</f>
        <v>11088.51</v>
      </c>
    </row>
    <row r="46" spans="1:12" x14ac:dyDescent="0.25">
      <c r="A46" s="27">
        <v>7107</v>
      </c>
      <c r="B46" s="27" t="s">
        <v>102</v>
      </c>
      <c r="C46" s="28">
        <v>387571.84</v>
      </c>
      <c r="D46" s="28">
        <v>387571.84</v>
      </c>
      <c r="E46" s="29">
        <f>SUM(E47:E49)</f>
        <v>387571.84</v>
      </c>
      <c r="F46" s="28"/>
      <c r="G46" s="28"/>
      <c r="H46" s="28"/>
      <c r="I46" s="28"/>
      <c r="J46" s="28"/>
      <c r="K46" s="28"/>
      <c r="L46" s="31"/>
    </row>
    <row r="47" spans="1:12" x14ac:dyDescent="0.25">
      <c r="A47" s="27" t="s">
        <v>535</v>
      </c>
      <c r="B47" s="27" t="s">
        <v>536</v>
      </c>
      <c r="C47" s="28">
        <v>20000</v>
      </c>
      <c r="D47" s="28">
        <v>20000</v>
      </c>
      <c r="E47" s="29">
        <v>20000</v>
      </c>
      <c r="F47" s="28"/>
      <c r="G47" s="28"/>
      <c r="H47" s="28"/>
      <c r="I47" s="28"/>
      <c r="J47" s="28"/>
      <c r="K47" s="28"/>
      <c r="L47" s="31">
        <f>+D47+G47-I47+J47-K47</f>
        <v>20000</v>
      </c>
    </row>
    <row r="48" spans="1:12" x14ac:dyDescent="0.25">
      <c r="A48" s="27" t="s">
        <v>537</v>
      </c>
      <c r="B48" s="27" t="s">
        <v>515</v>
      </c>
      <c r="C48" s="28">
        <v>352328.25</v>
      </c>
      <c r="D48" s="28">
        <v>352328.25</v>
      </c>
      <c r="E48" s="29">
        <v>352328.25</v>
      </c>
      <c r="F48" s="28"/>
      <c r="G48" s="28"/>
      <c r="H48" s="28"/>
      <c r="I48" s="28"/>
      <c r="J48" s="28"/>
      <c r="K48" s="28"/>
      <c r="L48" s="31">
        <f>+D48+G48-I48+J48-K48</f>
        <v>352328.25</v>
      </c>
    </row>
    <row r="49" spans="1:12" x14ac:dyDescent="0.25">
      <c r="A49" s="27" t="s">
        <v>538</v>
      </c>
      <c r="B49" s="27" t="s">
        <v>104</v>
      </c>
      <c r="C49" s="28">
        <v>15243.59</v>
      </c>
      <c r="D49" s="28">
        <v>15243.59</v>
      </c>
      <c r="E49" s="29">
        <v>15243.59</v>
      </c>
      <c r="F49" s="28"/>
      <c r="G49" s="28"/>
      <c r="H49" s="28"/>
      <c r="I49" s="28"/>
      <c r="J49" s="28">
        <v>5021</v>
      </c>
      <c r="K49" s="28"/>
      <c r="L49" s="31">
        <f>+D49+G49-I49+J49-K49</f>
        <v>20264.59</v>
      </c>
    </row>
    <row r="50" spans="1:12" x14ac:dyDescent="0.25">
      <c r="A50" s="27">
        <v>7199</v>
      </c>
      <c r="B50" s="27" t="s">
        <v>107</v>
      </c>
      <c r="C50" s="28">
        <v>45000</v>
      </c>
      <c r="D50" s="28">
        <v>45000</v>
      </c>
      <c r="E50" s="29">
        <f>SUM(E51)</f>
        <v>45000</v>
      </c>
      <c r="F50" s="28"/>
      <c r="G50" s="28"/>
      <c r="H50" s="28"/>
      <c r="I50" s="28"/>
      <c r="J50" s="28"/>
      <c r="K50" s="28"/>
      <c r="L50" s="31"/>
    </row>
    <row r="51" spans="1:12" x14ac:dyDescent="0.25">
      <c r="A51" s="27" t="s">
        <v>539</v>
      </c>
      <c r="B51" s="27" t="s">
        <v>109</v>
      </c>
      <c r="C51" s="28">
        <v>45000</v>
      </c>
      <c r="D51" s="28">
        <v>45000</v>
      </c>
      <c r="E51" s="29">
        <v>45000</v>
      </c>
      <c r="F51" s="28"/>
      <c r="G51" s="28"/>
      <c r="H51" s="28"/>
      <c r="I51" s="28"/>
      <c r="J51" s="28"/>
      <c r="K51" s="28">
        <v>45000</v>
      </c>
      <c r="L51" s="31">
        <f>+D51+G51-I51+J51-K51</f>
        <v>0</v>
      </c>
    </row>
    <row r="52" spans="1:12" x14ac:dyDescent="0.25">
      <c r="A52" s="27"/>
      <c r="B52" s="27" t="s">
        <v>540</v>
      </c>
      <c r="C52" s="28">
        <v>10000</v>
      </c>
      <c r="D52" s="28">
        <v>10000</v>
      </c>
      <c r="E52" s="29"/>
      <c r="F52" s="28"/>
      <c r="G52" s="28"/>
      <c r="H52" s="28"/>
      <c r="I52" s="28"/>
      <c r="J52" s="28"/>
      <c r="K52" s="28"/>
      <c r="L52" s="31"/>
    </row>
    <row r="53" spans="1:12" x14ac:dyDescent="0.25">
      <c r="A53" s="27">
        <v>7801</v>
      </c>
      <c r="B53" s="27" t="s">
        <v>277</v>
      </c>
      <c r="C53" s="28">
        <v>10000</v>
      </c>
      <c r="D53" s="28">
        <v>10000</v>
      </c>
      <c r="E53" s="29">
        <f>SUM(E54)</f>
        <v>10000</v>
      </c>
      <c r="F53" s="28"/>
      <c r="G53" s="28"/>
      <c r="H53" s="28"/>
      <c r="I53" s="28"/>
      <c r="J53" s="28"/>
      <c r="K53" s="28"/>
      <c r="L53" s="31"/>
    </row>
    <row r="54" spans="1:12" x14ac:dyDescent="0.25">
      <c r="A54" s="27" t="s">
        <v>541</v>
      </c>
      <c r="B54" s="27" t="s">
        <v>542</v>
      </c>
      <c r="C54" s="28">
        <v>10000</v>
      </c>
      <c r="D54" s="28">
        <v>10000</v>
      </c>
      <c r="E54" s="29">
        <v>10000</v>
      </c>
      <c r="F54" s="28"/>
      <c r="G54" s="28"/>
      <c r="H54" s="28"/>
      <c r="I54" s="28"/>
      <c r="J54" s="28"/>
      <c r="K54" s="28"/>
      <c r="L54" s="31">
        <f>+D54+G54-I54+J54-K54</f>
        <v>10000</v>
      </c>
    </row>
    <row r="55" spans="1:12" x14ac:dyDescent="0.25">
      <c r="A55" s="27"/>
      <c r="B55" s="27" t="s">
        <v>543</v>
      </c>
      <c r="C55" s="28">
        <v>392398.69</v>
      </c>
      <c r="D55" s="28">
        <v>392398.69</v>
      </c>
      <c r="E55" s="30">
        <f>SUM(E58,E62,E66,E71)</f>
        <v>392398.69</v>
      </c>
      <c r="F55" s="28"/>
      <c r="G55" s="28"/>
      <c r="H55" s="28"/>
      <c r="I55" s="28"/>
      <c r="J55" s="28"/>
      <c r="K55" s="28"/>
      <c r="L55" s="31"/>
    </row>
    <row r="56" spans="1:12" x14ac:dyDescent="0.25">
      <c r="A56" s="27"/>
      <c r="B56" s="27" t="s">
        <v>42</v>
      </c>
      <c r="C56" s="28">
        <v>392398.69</v>
      </c>
      <c r="D56" s="28">
        <v>392398.69</v>
      </c>
      <c r="E56" s="29"/>
      <c r="F56" s="28"/>
      <c r="G56" s="28"/>
      <c r="H56" s="28"/>
      <c r="I56" s="28"/>
      <c r="J56" s="28"/>
      <c r="K56" s="28"/>
      <c r="L56" s="31"/>
    </row>
    <row r="57" spans="1:12" x14ac:dyDescent="0.25">
      <c r="A57" s="27"/>
      <c r="B57" s="27" t="s">
        <v>544</v>
      </c>
      <c r="C57" s="28">
        <v>267600</v>
      </c>
      <c r="D57" s="28">
        <v>267600</v>
      </c>
      <c r="E57" s="29"/>
      <c r="F57" s="28"/>
      <c r="G57" s="28"/>
      <c r="H57" s="28"/>
      <c r="I57" s="28"/>
      <c r="J57" s="28"/>
      <c r="K57" s="28"/>
      <c r="L57" s="31"/>
    </row>
    <row r="58" spans="1:12" x14ac:dyDescent="0.25">
      <c r="A58" s="27">
        <v>5307</v>
      </c>
      <c r="B58" s="27" t="s">
        <v>545</v>
      </c>
      <c r="C58" s="28">
        <v>168100</v>
      </c>
      <c r="D58" s="28">
        <f>SUM(D59:D61)</f>
        <v>168100</v>
      </c>
      <c r="E58" s="29">
        <f>SUM(E59:E61)</f>
        <v>168100</v>
      </c>
      <c r="F58" s="28"/>
      <c r="G58" s="28"/>
      <c r="H58" s="28"/>
      <c r="I58" s="28"/>
      <c r="J58" s="28"/>
      <c r="K58" s="28"/>
      <c r="L58" s="31"/>
    </row>
    <row r="59" spans="1:12" x14ac:dyDescent="0.25">
      <c r="A59" s="27" t="s">
        <v>546</v>
      </c>
      <c r="B59" s="27" t="s">
        <v>547</v>
      </c>
      <c r="C59" s="28">
        <v>80000</v>
      </c>
      <c r="D59" s="28">
        <v>80000</v>
      </c>
      <c r="E59" s="29">
        <v>80000</v>
      </c>
      <c r="F59" s="28"/>
      <c r="G59" s="28"/>
      <c r="H59" s="28"/>
      <c r="I59" s="28"/>
      <c r="J59" s="28"/>
      <c r="K59" s="28">
        <v>40000</v>
      </c>
      <c r="L59" s="31">
        <f>+D59+G59-I59+J59-K59</f>
        <v>40000</v>
      </c>
    </row>
    <row r="60" spans="1:12" x14ac:dyDescent="0.25">
      <c r="A60" s="27" t="s">
        <v>548</v>
      </c>
      <c r="B60" s="27" t="s">
        <v>549</v>
      </c>
      <c r="C60" s="28">
        <v>75000</v>
      </c>
      <c r="D60" s="28">
        <v>75000</v>
      </c>
      <c r="E60" s="29">
        <v>75000</v>
      </c>
      <c r="F60" s="28"/>
      <c r="G60" s="28"/>
      <c r="H60" s="28"/>
      <c r="I60" s="28"/>
      <c r="J60" s="28"/>
      <c r="K60" s="28">
        <v>37000</v>
      </c>
      <c r="L60" s="31">
        <f>+D60+G60-I60+J60-K60</f>
        <v>38000</v>
      </c>
    </row>
    <row r="61" spans="1:12" x14ac:dyDescent="0.25">
      <c r="A61" s="27" t="s">
        <v>550</v>
      </c>
      <c r="B61" s="27" t="s">
        <v>551</v>
      </c>
      <c r="C61" s="28">
        <v>13100</v>
      </c>
      <c r="D61" s="28">
        <v>13100</v>
      </c>
      <c r="E61" s="29">
        <v>13100</v>
      </c>
      <c r="F61" s="28"/>
      <c r="G61" s="28"/>
      <c r="H61" s="28"/>
      <c r="I61" s="28"/>
      <c r="J61" s="28"/>
      <c r="K61" s="28"/>
      <c r="L61" s="31">
        <f>+D61+G61-I61+J61-K61</f>
        <v>13100</v>
      </c>
    </row>
    <row r="62" spans="1:12" x14ac:dyDescent="0.25">
      <c r="A62" s="27">
        <v>5308</v>
      </c>
      <c r="B62" s="27" t="s">
        <v>552</v>
      </c>
      <c r="C62" s="28">
        <v>84500</v>
      </c>
      <c r="D62" s="28">
        <v>84500</v>
      </c>
      <c r="E62" s="29">
        <f>SUM(E63:E65)</f>
        <v>84500</v>
      </c>
      <c r="F62" s="28"/>
      <c r="G62" s="28"/>
      <c r="H62" s="28"/>
      <c r="I62" s="28"/>
      <c r="J62" s="28"/>
      <c r="K62" s="28"/>
      <c r="L62" s="31"/>
    </row>
    <row r="63" spans="1:12" x14ac:dyDescent="0.25">
      <c r="A63" s="27" t="s">
        <v>553</v>
      </c>
      <c r="B63" s="27" t="s">
        <v>554</v>
      </c>
      <c r="C63" s="28">
        <v>70000</v>
      </c>
      <c r="D63" s="28">
        <v>70000</v>
      </c>
      <c r="E63" s="29">
        <v>70000</v>
      </c>
      <c r="F63" s="28"/>
      <c r="G63" s="28"/>
      <c r="H63" s="28"/>
      <c r="I63" s="28"/>
      <c r="J63" s="28"/>
      <c r="K63" s="28"/>
      <c r="L63" s="31">
        <f>+D63+G63-I63+J63-K63</f>
        <v>70000</v>
      </c>
    </row>
    <row r="64" spans="1:12" x14ac:dyDescent="0.25">
      <c r="A64" s="27" t="s">
        <v>555</v>
      </c>
      <c r="B64" s="27" t="s">
        <v>556</v>
      </c>
      <c r="C64" s="28">
        <v>4500</v>
      </c>
      <c r="D64" s="28">
        <v>4500</v>
      </c>
      <c r="E64" s="29">
        <v>4500</v>
      </c>
      <c r="F64" s="28"/>
      <c r="G64" s="28"/>
      <c r="H64" s="28"/>
      <c r="I64" s="28"/>
      <c r="J64" s="28"/>
      <c r="K64" s="28"/>
      <c r="L64" s="31">
        <f>+D64+G64-I64+J64-K64</f>
        <v>4500</v>
      </c>
    </row>
    <row r="65" spans="1:12" x14ac:dyDescent="0.25">
      <c r="A65" s="27" t="s">
        <v>557</v>
      </c>
      <c r="B65" s="27" t="s">
        <v>144</v>
      </c>
      <c r="C65" s="28">
        <v>10000</v>
      </c>
      <c r="D65" s="28">
        <v>10000</v>
      </c>
      <c r="E65" s="29">
        <v>10000</v>
      </c>
      <c r="F65" s="28"/>
      <c r="G65" s="28"/>
      <c r="H65" s="28"/>
      <c r="I65" s="28"/>
      <c r="J65" s="28"/>
      <c r="K65" s="28"/>
      <c r="L65" s="31">
        <f>+D65+G65-I65+J65-K65</f>
        <v>10000</v>
      </c>
    </row>
    <row r="66" spans="1:12" x14ac:dyDescent="0.25">
      <c r="A66" s="27">
        <v>7314</v>
      </c>
      <c r="B66" s="27" t="s">
        <v>151</v>
      </c>
      <c r="C66" s="28">
        <v>15000</v>
      </c>
      <c r="D66" s="28">
        <v>15000</v>
      </c>
      <c r="E66" s="29">
        <f>SUM(E67:E69)</f>
        <v>15000</v>
      </c>
      <c r="F66" s="28"/>
      <c r="G66" s="28"/>
      <c r="H66" s="28"/>
      <c r="I66" s="28"/>
      <c r="J66" s="28"/>
      <c r="K66" s="28"/>
      <c r="L66" s="31"/>
    </row>
    <row r="67" spans="1:12" x14ac:dyDescent="0.25">
      <c r="A67" s="27" t="s">
        <v>558</v>
      </c>
      <c r="B67" s="27" t="s">
        <v>559</v>
      </c>
      <c r="C67" s="28">
        <v>5000</v>
      </c>
      <c r="D67" s="28">
        <v>5000</v>
      </c>
      <c r="E67" s="29">
        <v>5000</v>
      </c>
      <c r="F67" s="28"/>
      <c r="G67" s="28"/>
      <c r="H67" s="28"/>
      <c r="I67" s="28"/>
      <c r="J67" s="28"/>
      <c r="K67" s="28"/>
      <c r="L67" s="31">
        <f>+D67+G67-I67+J67-K67</f>
        <v>5000</v>
      </c>
    </row>
    <row r="68" spans="1:12" x14ac:dyDescent="0.25">
      <c r="A68" s="27" t="s">
        <v>560</v>
      </c>
      <c r="B68" s="27" t="s">
        <v>140</v>
      </c>
      <c r="C68" s="28">
        <v>3500</v>
      </c>
      <c r="D68" s="28">
        <v>3500</v>
      </c>
      <c r="E68" s="29">
        <v>3500</v>
      </c>
      <c r="F68" s="28"/>
      <c r="G68" s="28"/>
      <c r="H68" s="28"/>
      <c r="I68" s="28"/>
      <c r="J68" s="28"/>
      <c r="K68" s="28"/>
      <c r="L68" s="31">
        <f>+D68+G68-I68+J68-K68</f>
        <v>3500</v>
      </c>
    </row>
    <row r="69" spans="1:12" x14ac:dyDescent="0.25">
      <c r="A69" s="27" t="s">
        <v>561</v>
      </c>
      <c r="B69" s="27" t="s">
        <v>562</v>
      </c>
      <c r="C69" s="28">
        <v>6500</v>
      </c>
      <c r="D69" s="28">
        <v>6500</v>
      </c>
      <c r="E69" s="29">
        <v>6500</v>
      </c>
      <c r="F69" s="28"/>
      <c r="G69" s="28"/>
      <c r="H69" s="28"/>
      <c r="I69" s="28"/>
      <c r="J69" s="28"/>
      <c r="K69" s="28"/>
      <c r="L69" s="31">
        <f>+D69+G69-I69+J69-K69</f>
        <v>6500</v>
      </c>
    </row>
    <row r="70" spans="1:12" x14ac:dyDescent="0.25">
      <c r="A70" s="27"/>
      <c r="B70" s="27" t="s">
        <v>563</v>
      </c>
      <c r="C70" s="28">
        <v>124798.69</v>
      </c>
      <c r="D70" s="28"/>
      <c r="E70" s="29"/>
      <c r="F70" s="28"/>
      <c r="G70" s="28"/>
      <c r="H70" s="28"/>
      <c r="I70" s="28"/>
      <c r="J70" s="28"/>
      <c r="K70" s="28"/>
      <c r="L70" s="31"/>
    </row>
    <row r="71" spans="1:12" x14ac:dyDescent="0.25">
      <c r="A71" s="27">
        <v>8401</v>
      </c>
      <c r="B71" s="27" t="s">
        <v>163</v>
      </c>
      <c r="C71" s="28">
        <v>124798.69</v>
      </c>
      <c r="D71" s="28">
        <v>124798.69</v>
      </c>
      <c r="E71" s="38">
        <f>SUM(E72:E73)</f>
        <v>124798.69</v>
      </c>
      <c r="F71" s="28"/>
      <c r="G71" s="28"/>
      <c r="H71" s="28"/>
      <c r="I71" s="28"/>
      <c r="J71" s="28"/>
      <c r="K71" s="28"/>
      <c r="L71" s="31"/>
    </row>
    <row r="72" spans="1:12" x14ac:dyDescent="0.25">
      <c r="A72" s="27" t="s">
        <v>564</v>
      </c>
      <c r="B72" s="27" t="s">
        <v>123</v>
      </c>
      <c r="C72" s="28">
        <v>25000</v>
      </c>
      <c r="D72" s="28">
        <v>25000</v>
      </c>
      <c r="E72" s="29">
        <v>25000</v>
      </c>
      <c r="F72" s="28"/>
      <c r="G72" s="28"/>
      <c r="H72" s="28"/>
      <c r="I72" s="28"/>
      <c r="J72" s="28"/>
      <c r="K72" s="28"/>
      <c r="L72" s="31">
        <f>+D72+G72-I72+J72-K72</f>
        <v>25000</v>
      </c>
    </row>
    <row r="73" spans="1:12" x14ac:dyDescent="0.25">
      <c r="A73" s="27" t="s">
        <v>565</v>
      </c>
      <c r="B73" s="27" t="s">
        <v>566</v>
      </c>
      <c r="C73" s="28">
        <v>99798.69</v>
      </c>
      <c r="D73" s="28">
        <v>99798.69</v>
      </c>
      <c r="E73" s="29">
        <v>99798.69</v>
      </c>
      <c r="F73" s="28"/>
      <c r="G73" s="28"/>
      <c r="H73" s="28"/>
      <c r="I73" s="28"/>
      <c r="J73" s="28"/>
      <c r="K73" s="28">
        <v>42000</v>
      </c>
      <c r="L73" s="31">
        <f>+D73+G73-I73+J73-K73</f>
        <v>57798.69</v>
      </c>
    </row>
    <row r="74" spans="1:12" x14ac:dyDescent="0.25">
      <c r="A74" s="27"/>
      <c r="B74" s="27" t="s">
        <v>567</v>
      </c>
      <c r="C74" s="28">
        <v>958351.78</v>
      </c>
      <c r="D74" s="28">
        <v>963184.68</v>
      </c>
      <c r="E74" s="30">
        <f>SUM(E77,E82,E90,E95,E99,E102,E107,E123,E128,E130,E135,E137,E139,E146)</f>
        <v>963186.68</v>
      </c>
      <c r="F74" s="28"/>
      <c r="G74" s="28"/>
      <c r="H74" s="28"/>
      <c r="I74" s="28"/>
      <c r="J74" s="28"/>
      <c r="K74" s="28"/>
      <c r="L74" s="31"/>
    </row>
    <row r="75" spans="1:12" x14ac:dyDescent="0.25">
      <c r="A75" s="27"/>
      <c r="B75" s="27" t="s">
        <v>42</v>
      </c>
      <c r="C75" s="28">
        <v>958351.78</v>
      </c>
      <c r="D75" s="28">
        <v>963184.68</v>
      </c>
      <c r="E75" s="29"/>
      <c r="F75" s="28"/>
      <c r="G75" s="28"/>
      <c r="H75" s="28"/>
      <c r="I75" s="28"/>
      <c r="J75" s="28"/>
      <c r="K75" s="28"/>
      <c r="L75" s="31"/>
    </row>
    <row r="76" spans="1:12" x14ac:dyDescent="0.25">
      <c r="A76" s="27"/>
      <c r="B76" s="27" t="s">
        <v>568</v>
      </c>
      <c r="C76" s="28">
        <v>426620.43</v>
      </c>
      <c r="D76" s="28">
        <v>423618.43</v>
      </c>
      <c r="E76" s="29"/>
      <c r="F76" s="28"/>
      <c r="G76" s="28"/>
      <c r="H76" s="28"/>
      <c r="I76" s="28"/>
      <c r="J76" s="28"/>
      <c r="K76" s="28"/>
      <c r="L76" s="31"/>
    </row>
    <row r="77" spans="1:12" x14ac:dyDescent="0.25">
      <c r="A77" s="27">
        <v>5301</v>
      </c>
      <c r="B77" s="27" t="s">
        <v>569</v>
      </c>
      <c r="C77" s="28">
        <v>114000</v>
      </c>
      <c r="D77" s="28">
        <v>114000</v>
      </c>
      <c r="E77" s="29">
        <f>SUM(E78:E81)</f>
        <v>114000</v>
      </c>
      <c r="F77" s="28"/>
      <c r="G77" s="28"/>
      <c r="H77" s="28"/>
      <c r="I77" s="28"/>
      <c r="J77" s="28"/>
      <c r="K77" s="28"/>
      <c r="L77" s="31"/>
    </row>
    <row r="78" spans="1:12" x14ac:dyDescent="0.25">
      <c r="A78" s="27" t="s">
        <v>570</v>
      </c>
      <c r="B78" s="27" t="s">
        <v>571</v>
      </c>
      <c r="C78" s="28">
        <v>3500</v>
      </c>
      <c r="D78" s="28">
        <v>3500</v>
      </c>
      <c r="E78" s="29">
        <v>3500</v>
      </c>
      <c r="F78" s="28"/>
      <c r="G78" s="28"/>
      <c r="H78" s="28"/>
      <c r="I78" s="28"/>
      <c r="J78" s="28"/>
      <c r="K78" s="28"/>
      <c r="L78" s="31">
        <f>+D78+G78-I78+J78-K78</f>
        <v>3500</v>
      </c>
    </row>
    <row r="79" spans="1:12" x14ac:dyDescent="0.25">
      <c r="A79" s="27" t="s">
        <v>572</v>
      </c>
      <c r="B79" s="27" t="s">
        <v>573</v>
      </c>
      <c r="C79" s="28">
        <v>69500</v>
      </c>
      <c r="D79" s="28">
        <v>69500</v>
      </c>
      <c r="E79" s="29">
        <v>69500</v>
      </c>
      <c r="F79" s="28"/>
      <c r="G79" s="28"/>
      <c r="H79" s="28"/>
      <c r="I79" s="28"/>
      <c r="J79" s="28"/>
      <c r="K79" s="28"/>
      <c r="L79" s="31">
        <f>+D79+G79-I79+J79-K79</f>
        <v>69500</v>
      </c>
    </row>
    <row r="80" spans="1:12" x14ac:dyDescent="0.25">
      <c r="A80" s="27" t="s">
        <v>574</v>
      </c>
      <c r="B80" s="27" t="s">
        <v>575</v>
      </c>
      <c r="C80" s="28">
        <v>40000</v>
      </c>
      <c r="D80" s="28">
        <v>40000</v>
      </c>
      <c r="E80" s="29">
        <v>40000</v>
      </c>
      <c r="F80" s="28"/>
      <c r="G80" s="28"/>
      <c r="H80" s="28"/>
      <c r="I80" s="28"/>
      <c r="J80" s="28"/>
      <c r="K80" s="28"/>
      <c r="L80" s="31">
        <f>+D80+G80-I80+J80-K80</f>
        <v>40000</v>
      </c>
    </row>
    <row r="81" spans="1:12" x14ac:dyDescent="0.25">
      <c r="A81" s="27" t="s">
        <v>576</v>
      </c>
      <c r="B81" s="27" t="s">
        <v>577</v>
      </c>
      <c r="C81" s="28">
        <v>1000</v>
      </c>
      <c r="D81" s="28">
        <v>1000</v>
      </c>
      <c r="E81" s="29">
        <v>1000</v>
      </c>
      <c r="F81" s="28"/>
      <c r="G81" s="28"/>
      <c r="H81" s="28"/>
      <c r="I81" s="28"/>
      <c r="J81" s="28"/>
      <c r="K81" s="28"/>
      <c r="L81" s="31">
        <f>+D81+G81-I81+J81-K81</f>
        <v>1000</v>
      </c>
    </row>
    <row r="82" spans="1:12" x14ac:dyDescent="0.25">
      <c r="A82" s="27">
        <v>5302</v>
      </c>
      <c r="B82" s="27" t="s">
        <v>111</v>
      </c>
      <c r="C82" s="28">
        <v>38500</v>
      </c>
      <c r="D82" s="28">
        <v>38500</v>
      </c>
      <c r="E82" s="29">
        <f>SUM(E83:E89)</f>
        <v>38500</v>
      </c>
      <c r="F82" s="28"/>
      <c r="G82" s="28"/>
      <c r="H82" s="28"/>
      <c r="I82" s="28"/>
      <c r="J82" s="28"/>
      <c r="K82" s="28"/>
      <c r="L82" s="31"/>
    </row>
    <row r="83" spans="1:12" x14ac:dyDescent="0.25">
      <c r="A83" s="27" t="s">
        <v>578</v>
      </c>
      <c r="B83" s="27" t="s">
        <v>579</v>
      </c>
      <c r="C83" s="28">
        <v>1000</v>
      </c>
      <c r="D83" s="28">
        <v>1000</v>
      </c>
      <c r="E83" s="29">
        <v>1000</v>
      </c>
      <c r="F83" s="28"/>
      <c r="G83" s="28"/>
      <c r="H83" s="28"/>
      <c r="I83" s="28"/>
      <c r="J83" s="28"/>
      <c r="K83" s="28"/>
      <c r="L83" s="31">
        <f t="shared" ref="L83:L89" si="0">+D83+G83-I83+J83-K83</f>
        <v>1000</v>
      </c>
    </row>
    <row r="84" spans="1:12" x14ac:dyDescent="0.25">
      <c r="A84" s="27" t="s">
        <v>580</v>
      </c>
      <c r="B84" s="27" t="s">
        <v>581</v>
      </c>
      <c r="C84" s="28">
        <v>3500</v>
      </c>
      <c r="D84" s="28">
        <v>3500</v>
      </c>
      <c r="E84" s="29">
        <v>3500</v>
      </c>
      <c r="F84" s="28"/>
      <c r="G84" s="28"/>
      <c r="H84" s="28"/>
      <c r="I84" s="28"/>
      <c r="J84" s="28"/>
      <c r="K84" s="28"/>
      <c r="L84" s="31">
        <f t="shared" si="0"/>
        <v>3500</v>
      </c>
    </row>
    <row r="85" spans="1:12" x14ac:dyDescent="0.25">
      <c r="A85" s="27" t="s">
        <v>582</v>
      </c>
      <c r="B85" s="27" t="s">
        <v>583</v>
      </c>
      <c r="C85" s="28">
        <v>10000</v>
      </c>
      <c r="D85" s="28">
        <v>10000</v>
      </c>
      <c r="E85" s="29">
        <v>10000</v>
      </c>
      <c r="F85" s="28"/>
      <c r="G85" s="28"/>
      <c r="H85" s="28"/>
      <c r="I85" s="28"/>
      <c r="J85" s="28"/>
      <c r="K85" s="28"/>
      <c r="L85" s="31">
        <f t="shared" si="0"/>
        <v>10000</v>
      </c>
    </row>
    <row r="86" spans="1:12" x14ac:dyDescent="0.25">
      <c r="A86" s="27" t="s">
        <v>584</v>
      </c>
      <c r="B86" s="27" t="s">
        <v>585</v>
      </c>
      <c r="C86" s="28">
        <v>2500</v>
      </c>
      <c r="D86" s="28">
        <v>2500</v>
      </c>
      <c r="E86" s="29">
        <v>2500</v>
      </c>
      <c r="F86" s="28"/>
      <c r="G86" s="28"/>
      <c r="H86" s="28"/>
      <c r="I86" s="28"/>
      <c r="J86" s="28"/>
      <c r="K86" s="28"/>
      <c r="L86" s="31">
        <f t="shared" si="0"/>
        <v>2500</v>
      </c>
    </row>
    <row r="87" spans="1:12" x14ac:dyDescent="0.25">
      <c r="A87" s="27" t="s">
        <v>586</v>
      </c>
      <c r="B87" s="27" t="s">
        <v>587</v>
      </c>
      <c r="C87" s="28">
        <v>5000</v>
      </c>
      <c r="D87" s="28">
        <v>5000</v>
      </c>
      <c r="E87" s="29">
        <v>5000</v>
      </c>
      <c r="F87" s="28"/>
      <c r="G87" s="28"/>
      <c r="H87" s="28"/>
      <c r="I87" s="28"/>
      <c r="J87" s="28"/>
      <c r="K87" s="28"/>
      <c r="L87" s="31">
        <f t="shared" si="0"/>
        <v>5000</v>
      </c>
    </row>
    <row r="88" spans="1:12" x14ac:dyDescent="0.25">
      <c r="A88" s="27" t="s">
        <v>588</v>
      </c>
      <c r="B88" s="27" t="s">
        <v>589</v>
      </c>
      <c r="C88" s="28">
        <v>1500</v>
      </c>
      <c r="D88" s="28">
        <v>1500</v>
      </c>
      <c r="E88" s="29">
        <v>1500</v>
      </c>
      <c r="F88" s="28"/>
      <c r="G88" s="28"/>
      <c r="H88" s="28"/>
      <c r="I88" s="28"/>
      <c r="J88" s="28"/>
      <c r="K88" s="28"/>
      <c r="L88" s="31">
        <f t="shared" si="0"/>
        <v>1500</v>
      </c>
    </row>
    <row r="89" spans="1:12" x14ac:dyDescent="0.25">
      <c r="A89" s="27" t="s">
        <v>590</v>
      </c>
      <c r="B89" s="27" t="s">
        <v>591</v>
      </c>
      <c r="C89" s="28">
        <v>15000</v>
      </c>
      <c r="D89" s="28">
        <v>15000</v>
      </c>
      <c r="E89" s="29">
        <v>15000</v>
      </c>
      <c r="F89" s="28"/>
      <c r="G89" s="28"/>
      <c r="H89" s="28"/>
      <c r="I89" s="28"/>
      <c r="J89" s="28"/>
      <c r="K89" s="28">
        <v>10000</v>
      </c>
      <c r="L89" s="31">
        <f t="shared" si="0"/>
        <v>5000</v>
      </c>
    </row>
    <row r="90" spans="1:12" x14ac:dyDescent="0.25">
      <c r="A90" s="27">
        <v>5303</v>
      </c>
      <c r="B90" s="27" t="s">
        <v>116</v>
      </c>
      <c r="C90" s="28">
        <v>23000</v>
      </c>
      <c r="D90" s="28">
        <v>23000</v>
      </c>
      <c r="E90" s="29">
        <f>SUM(E91:E94)</f>
        <v>23000</v>
      </c>
      <c r="F90" s="28"/>
      <c r="G90" s="28"/>
      <c r="H90" s="28"/>
      <c r="I90" s="28"/>
      <c r="J90" s="28"/>
      <c r="K90" s="28"/>
      <c r="L90" s="31"/>
    </row>
    <row r="91" spans="1:12" x14ac:dyDescent="0.25">
      <c r="A91" s="27" t="s">
        <v>592</v>
      </c>
      <c r="B91" s="27" t="s">
        <v>118</v>
      </c>
      <c r="C91" s="28">
        <v>5000</v>
      </c>
      <c r="D91" s="28">
        <v>5000</v>
      </c>
      <c r="E91" s="29">
        <v>5000</v>
      </c>
      <c r="F91" s="28"/>
      <c r="G91" s="28"/>
      <c r="H91" s="28"/>
      <c r="I91" s="28"/>
      <c r="J91" s="28"/>
      <c r="K91" s="28"/>
      <c r="L91" s="31">
        <f>+D91+G91-I91+J91-K91</f>
        <v>5000</v>
      </c>
    </row>
    <row r="92" spans="1:12" x14ac:dyDescent="0.25">
      <c r="A92" s="27" t="s">
        <v>593</v>
      </c>
      <c r="B92" s="27" t="s">
        <v>594</v>
      </c>
      <c r="C92" s="28">
        <v>5000</v>
      </c>
      <c r="D92" s="28">
        <v>5000</v>
      </c>
      <c r="E92" s="29">
        <v>5000</v>
      </c>
      <c r="F92" s="28"/>
      <c r="G92" s="28"/>
      <c r="H92" s="28"/>
      <c r="I92" s="28"/>
      <c r="J92" s="28"/>
      <c r="K92" s="28"/>
      <c r="L92" s="31">
        <f>+D92+G92-I92+J92-K92</f>
        <v>5000</v>
      </c>
    </row>
    <row r="93" spans="1:12" x14ac:dyDescent="0.25">
      <c r="A93" s="27" t="s">
        <v>595</v>
      </c>
      <c r="B93" s="27" t="s">
        <v>120</v>
      </c>
      <c r="C93" s="28">
        <v>7000</v>
      </c>
      <c r="D93" s="28">
        <v>7000</v>
      </c>
      <c r="E93" s="29">
        <v>7000</v>
      </c>
      <c r="F93" s="28"/>
      <c r="G93" s="28"/>
      <c r="H93" s="28"/>
      <c r="I93" s="28"/>
      <c r="J93" s="28"/>
      <c r="K93" s="28"/>
      <c r="L93" s="31">
        <f>+D93+G93-I93+J93-K93</f>
        <v>7000</v>
      </c>
    </row>
    <row r="94" spans="1:12" x14ac:dyDescent="0.25">
      <c r="A94" s="27" t="s">
        <v>596</v>
      </c>
      <c r="B94" s="27" t="s">
        <v>597</v>
      </c>
      <c r="C94" s="28">
        <v>6000</v>
      </c>
      <c r="D94" s="28">
        <v>6000</v>
      </c>
      <c r="E94" s="29">
        <v>6000</v>
      </c>
      <c r="F94" s="28"/>
      <c r="G94" s="28"/>
      <c r="H94" s="28"/>
      <c r="I94" s="28"/>
      <c r="J94" s="28"/>
      <c r="K94" s="28"/>
      <c r="L94" s="31">
        <f>+D94+G94-I94+J94-K94</f>
        <v>6000</v>
      </c>
    </row>
    <row r="95" spans="1:12" x14ac:dyDescent="0.25">
      <c r="A95" s="27">
        <v>5304</v>
      </c>
      <c r="B95" s="27" t="s">
        <v>121</v>
      </c>
      <c r="C95" s="28">
        <v>9917</v>
      </c>
      <c r="D95" s="28">
        <v>9917</v>
      </c>
      <c r="E95" s="29">
        <f>SUM(E96:E98)</f>
        <v>9917</v>
      </c>
      <c r="F95" s="28"/>
      <c r="G95" s="28"/>
      <c r="H95" s="28"/>
      <c r="I95" s="28"/>
      <c r="J95" s="28"/>
      <c r="K95" s="28"/>
      <c r="L95" s="31"/>
    </row>
    <row r="96" spans="1:12" x14ac:dyDescent="0.25">
      <c r="A96" s="27" t="s">
        <v>598</v>
      </c>
      <c r="B96" s="27" t="s">
        <v>599</v>
      </c>
      <c r="C96" s="28">
        <v>3917</v>
      </c>
      <c r="D96" s="28">
        <v>3917</v>
      </c>
      <c r="E96" s="29">
        <v>3917</v>
      </c>
      <c r="F96" s="28"/>
      <c r="G96" s="28"/>
      <c r="H96" s="28"/>
      <c r="I96" s="28"/>
      <c r="J96" s="28"/>
      <c r="K96" s="28"/>
      <c r="L96" s="31">
        <f>+D96+G96-I96+J96-K96</f>
        <v>3917</v>
      </c>
    </row>
    <row r="97" spans="1:12" x14ac:dyDescent="0.25">
      <c r="A97" s="27" t="s">
        <v>600</v>
      </c>
      <c r="B97" s="27" t="s">
        <v>601</v>
      </c>
      <c r="C97" s="28">
        <v>1000</v>
      </c>
      <c r="D97" s="28">
        <v>1000</v>
      </c>
      <c r="E97" s="29">
        <v>1000</v>
      </c>
      <c r="F97" s="28"/>
      <c r="G97" s="28"/>
      <c r="H97" s="28"/>
      <c r="I97" s="28"/>
      <c r="J97" s="28"/>
      <c r="K97" s="28"/>
      <c r="L97" s="31">
        <f>+D97+G97-I97+J97-K97</f>
        <v>1000</v>
      </c>
    </row>
    <row r="98" spans="1:12" x14ac:dyDescent="0.25">
      <c r="A98" s="27" t="s">
        <v>602</v>
      </c>
      <c r="B98" s="27" t="s">
        <v>123</v>
      </c>
      <c r="C98" s="28">
        <v>5000</v>
      </c>
      <c r="D98" s="28">
        <v>5000</v>
      </c>
      <c r="E98" s="29">
        <v>5000</v>
      </c>
      <c r="F98" s="28"/>
      <c r="G98" s="28"/>
      <c r="H98" s="28"/>
      <c r="I98" s="28"/>
      <c r="J98" s="28"/>
      <c r="K98" s="28"/>
      <c r="L98" s="31">
        <f>+D98+G98-I98+J98-K98</f>
        <v>5000</v>
      </c>
    </row>
    <row r="99" spans="1:12" x14ac:dyDescent="0.25">
      <c r="A99" s="27">
        <v>5305</v>
      </c>
      <c r="B99" s="27" t="s">
        <v>128</v>
      </c>
      <c r="C99" s="28">
        <v>8000</v>
      </c>
      <c r="D99" s="28">
        <v>8000</v>
      </c>
      <c r="E99" s="29">
        <f>SUM(E100:E101)</f>
        <v>8000</v>
      </c>
      <c r="F99" s="28"/>
      <c r="G99" s="28"/>
      <c r="H99" s="28"/>
      <c r="I99" s="28"/>
      <c r="J99" s="28"/>
      <c r="K99" s="28"/>
      <c r="L99" s="31"/>
    </row>
    <row r="100" spans="1:12" x14ac:dyDescent="0.25">
      <c r="A100" s="27" t="s">
        <v>603</v>
      </c>
      <c r="B100" s="27" t="s">
        <v>604</v>
      </c>
      <c r="C100" s="28">
        <v>6000</v>
      </c>
      <c r="D100" s="28">
        <v>6000</v>
      </c>
      <c r="E100" s="29">
        <v>6000</v>
      </c>
      <c r="F100" s="28"/>
      <c r="G100" s="28"/>
      <c r="H100" s="28"/>
      <c r="I100" s="28"/>
      <c r="J100" s="28"/>
      <c r="K100" s="28">
        <v>5000</v>
      </c>
      <c r="L100" s="31">
        <f>+D100+G100-I100+J100-K100</f>
        <v>1000</v>
      </c>
    </row>
    <row r="101" spans="1:12" x14ac:dyDescent="0.25">
      <c r="A101" s="27" t="s">
        <v>605</v>
      </c>
      <c r="B101" s="27" t="s">
        <v>606</v>
      </c>
      <c r="C101" s="28">
        <v>2000</v>
      </c>
      <c r="D101" s="28">
        <v>2000</v>
      </c>
      <c r="E101" s="29">
        <v>2000</v>
      </c>
      <c r="F101" s="28"/>
      <c r="G101" s="28"/>
      <c r="H101" s="28"/>
      <c r="I101" s="28"/>
      <c r="J101" s="28"/>
      <c r="K101" s="28">
        <v>1900</v>
      </c>
      <c r="L101" s="31">
        <f>+D101+G101-I101+J101-K101</f>
        <v>100</v>
      </c>
    </row>
    <row r="102" spans="1:12" x14ac:dyDescent="0.25">
      <c r="A102" s="27">
        <v>5306</v>
      </c>
      <c r="B102" s="27" t="s">
        <v>131</v>
      </c>
      <c r="C102" s="28">
        <v>55750</v>
      </c>
      <c r="D102" s="28">
        <v>55750</v>
      </c>
      <c r="E102" s="29">
        <f>SUM(E103:E106)</f>
        <v>55750</v>
      </c>
      <c r="F102" s="28"/>
      <c r="G102" s="28"/>
      <c r="H102" s="28"/>
      <c r="I102" s="28"/>
      <c r="J102" s="28"/>
      <c r="K102" s="28"/>
      <c r="L102" s="31"/>
    </row>
    <row r="103" spans="1:12" x14ac:dyDescent="0.25">
      <c r="A103" s="27" t="s">
        <v>607</v>
      </c>
      <c r="B103" s="27" t="s">
        <v>608</v>
      </c>
      <c r="C103" s="28">
        <v>24000</v>
      </c>
      <c r="D103" s="28">
        <v>23800</v>
      </c>
      <c r="E103" s="29">
        <v>23800</v>
      </c>
      <c r="F103" s="28"/>
      <c r="G103" s="28"/>
      <c r="H103" s="28"/>
      <c r="I103" s="28"/>
      <c r="J103" s="28"/>
      <c r="K103" s="28">
        <v>23700</v>
      </c>
      <c r="L103" s="31">
        <f>+D103+G103-I103+J103-K103</f>
        <v>100</v>
      </c>
    </row>
    <row r="104" spans="1:12" x14ac:dyDescent="0.25">
      <c r="A104" s="27" t="s">
        <v>609</v>
      </c>
      <c r="B104" s="27" t="s">
        <v>610</v>
      </c>
      <c r="C104" s="28">
        <v>7500</v>
      </c>
      <c r="D104" s="28">
        <v>9870</v>
      </c>
      <c r="E104" s="29">
        <v>9870</v>
      </c>
      <c r="F104" s="28"/>
      <c r="G104" s="28"/>
      <c r="H104" s="28"/>
      <c r="I104" s="28"/>
      <c r="J104" s="28">
        <v>23700</v>
      </c>
      <c r="K104" s="28"/>
      <c r="L104" s="31">
        <f>+D104+G104-I104+J104-K104</f>
        <v>33570</v>
      </c>
    </row>
    <row r="105" spans="1:12" x14ac:dyDescent="0.25">
      <c r="A105" s="27" t="s">
        <v>611</v>
      </c>
      <c r="B105" s="27" t="s">
        <v>133</v>
      </c>
      <c r="C105" s="28">
        <v>16750</v>
      </c>
      <c r="D105" s="28">
        <v>16750</v>
      </c>
      <c r="E105" s="29">
        <v>16750</v>
      </c>
      <c r="F105" s="28"/>
      <c r="G105" s="28"/>
      <c r="H105" s="28"/>
      <c r="I105" s="28"/>
      <c r="J105" s="28">
        <v>20000</v>
      </c>
      <c r="K105" s="28"/>
      <c r="L105" s="31">
        <f>+D105+G105-I105+J105-K105</f>
        <v>36750</v>
      </c>
    </row>
    <row r="106" spans="1:12" x14ac:dyDescent="0.25">
      <c r="A106" s="27" t="s">
        <v>612</v>
      </c>
      <c r="B106" s="27" t="s">
        <v>613</v>
      </c>
      <c r="C106" s="28">
        <v>7500</v>
      </c>
      <c r="D106" s="28">
        <v>5330</v>
      </c>
      <c r="E106" s="29">
        <v>5330</v>
      </c>
      <c r="F106" s="28"/>
      <c r="G106" s="28"/>
      <c r="H106" s="28"/>
      <c r="I106" s="28"/>
      <c r="J106" s="28"/>
      <c r="K106" s="28">
        <v>2170</v>
      </c>
      <c r="L106" s="31">
        <f>+D106+G106-I106+J106-K106</f>
        <v>3160</v>
      </c>
    </row>
    <row r="107" spans="1:12" x14ac:dyDescent="0.25">
      <c r="A107" s="27">
        <v>5308</v>
      </c>
      <c r="B107" s="27" t="s">
        <v>552</v>
      </c>
      <c r="C107" s="28">
        <v>177453.43</v>
      </c>
      <c r="D107" s="28">
        <v>172853.43</v>
      </c>
      <c r="E107" s="29">
        <f>SUM(E108:E122)</f>
        <v>172853.43</v>
      </c>
      <c r="F107" s="28"/>
      <c r="G107" s="28"/>
      <c r="H107" s="28"/>
      <c r="I107" s="28"/>
      <c r="J107" s="28"/>
      <c r="K107" s="28"/>
      <c r="L107" s="31"/>
    </row>
    <row r="108" spans="1:12" x14ac:dyDescent="0.25">
      <c r="A108" s="27" t="s">
        <v>614</v>
      </c>
      <c r="B108" s="27" t="s">
        <v>615</v>
      </c>
      <c r="C108" s="28">
        <v>4328</v>
      </c>
      <c r="D108" s="28">
        <v>4328</v>
      </c>
      <c r="E108" s="29">
        <v>4328</v>
      </c>
      <c r="F108" s="28"/>
      <c r="G108" s="28"/>
      <c r="H108" s="28"/>
      <c r="I108" s="28"/>
      <c r="J108" s="28"/>
      <c r="K108" s="28"/>
      <c r="L108" s="31">
        <f t="shared" ref="L108:L122" si="1">+D108+G108-I108+J108-K108</f>
        <v>4328</v>
      </c>
    </row>
    <row r="109" spans="1:12" x14ac:dyDescent="0.25">
      <c r="A109" s="27" t="s">
        <v>616</v>
      </c>
      <c r="B109" s="27" t="s">
        <v>617</v>
      </c>
      <c r="C109" s="28">
        <v>20840</v>
      </c>
      <c r="D109" s="28">
        <v>20840</v>
      </c>
      <c r="E109" s="29">
        <v>20840</v>
      </c>
      <c r="F109" s="28"/>
      <c r="G109" s="28"/>
      <c r="H109" s="28"/>
      <c r="I109" s="28"/>
      <c r="J109" s="28"/>
      <c r="K109" s="28">
        <v>16000</v>
      </c>
      <c r="L109" s="31">
        <f t="shared" si="1"/>
        <v>4840</v>
      </c>
    </row>
    <row r="110" spans="1:12" x14ac:dyDescent="0.25">
      <c r="A110" s="27" t="s">
        <v>618</v>
      </c>
      <c r="B110" s="27" t="s">
        <v>619</v>
      </c>
      <c r="C110" s="28">
        <v>16675</v>
      </c>
      <c r="D110" s="28">
        <v>16675</v>
      </c>
      <c r="E110" s="29">
        <v>16675</v>
      </c>
      <c r="F110" s="28"/>
      <c r="G110" s="28"/>
      <c r="H110" s="28"/>
      <c r="I110" s="28"/>
      <c r="J110" s="28"/>
      <c r="K110" s="28"/>
      <c r="L110" s="31">
        <f t="shared" si="1"/>
        <v>16675</v>
      </c>
    </row>
    <row r="111" spans="1:12" x14ac:dyDescent="0.25">
      <c r="A111" s="27" t="s">
        <v>620</v>
      </c>
      <c r="B111" s="27" t="s">
        <v>621</v>
      </c>
      <c r="C111" s="28">
        <v>9000</v>
      </c>
      <c r="D111" s="28">
        <v>9000</v>
      </c>
      <c r="E111" s="29">
        <v>9000</v>
      </c>
      <c r="F111" s="28"/>
      <c r="G111" s="28"/>
      <c r="H111" s="28"/>
      <c r="I111" s="28"/>
      <c r="J111" s="28"/>
      <c r="K111" s="28"/>
      <c r="L111" s="31">
        <f t="shared" si="1"/>
        <v>9000</v>
      </c>
    </row>
    <row r="112" spans="1:12" x14ac:dyDescent="0.25">
      <c r="A112" s="27" t="s">
        <v>622</v>
      </c>
      <c r="B112" s="27" t="s">
        <v>623</v>
      </c>
      <c r="C112" s="28">
        <v>8638.43</v>
      </c>
      <c r="D112" s="28">
        <v>8638.43</v>
      </c>
      <c r="E112" s="29">
        <v>8638.43</v>
      </c>
      <c r="F112" s="28"/>
      <c r="G112" s="28"/>
      <c r="H112" s="28"/>
      <c r="I112" s="28"/>
      <c r="J112" s="28"/>
      <c r="K112" s="28"/>
      <c r="L112" s="31">
        <f t="shared" si="1"/>
        <v>8638.43</v>
      </c>
    </row>
    <row r="113" spans="1:12" x14ac:dyDescent="0.25">
      <c r="A113" s="27" t="s">
        <v>624</v>
      </c>
      <c r="B113" s="27" t="s">
        <v>554</v>
      </c>
      <c r="C113" s="28">
        <v>10000</v>
      </c>
      <c r="D113" s="28">
        <v>10000</v>
      </c>
      <c r="E113" s="29">
        <v>10000</v>
      </c>
      <c r="F113" s="28"/>
      <c r="G113" s="28"/>
      <c r="H113" s="28"/>
      <c r="I113" s="28"/>
      <c r="J113" s="28"/>
      <c r="K113" s="28"/>
      <c r="L113" s="31">
        <f t="shared" si="1"/>
        <v>10000</v>
      </c>
    </row>
    <row r="114" spans="1:12" x14ac:dyDescent="0.25">
      <c r="A114" s="27" t="s">
        <v>625</v>
      </c>
      <c r="B114" s="27" t="s">
        <v>626</v>
      </c>
      <c r="C114" s="28">
        <v>2000</v>
      </c>
      <c r="D114" s="28">
        <v>2000</v>
      </c>
      <c r="E114" s="29">
        <v>2000</v>
      </c>
      <c r="F114" s="28"/>
      <c r="G114" s="28"/>
      <c r="H114" s="28"/>
      <c r="I114" s="28"/>
      <c r="J114" s="28"/>
      <c r="K114" s="28"/>
      <c r="L114" s="31">
        <f t="shared" si="1"/>
        <v>2000</v>
      </c>
    </row>
    <row r="115" spans="1:12" x14ac:dyDescent="0.25">
      <c r="A115" s="27" t="s">
        <v>627</v>
      </c>
      <c r="B115" s="27" t="s">
        <v>628</v>
      </c>
      <c r="C115" s="28">
        <v>8000</v>
      </c>
      <c r="D115" s="28">
        <v>8000</v>
      </c>
      <c r="E115" s="29">
        <v>8000</v>
      </c>
      <c r="F115" s="28"/>
      <c r="G115" s="28"/>
      <c r="H115" s="28"/>
      <c r="I115" s="28"/>
      <c r="J115" s="28"/>
      <c r="K115" s="28"/>
      <c r="L115" s="31">
        <f t="shared" si="1"/>
        <v>8000</v>
      </c>
    </row>
    <row r="116" spans="1:12" x14ac:dyDescent="0.25">
      <c r="A116" s="27" t="s">
        <v>629</v>
      </c>
      <c r="B116" s="27" t="s">
        <v>630</v>
      </c>
      <c r="C116" s="28">
        <v>5000</v>
      </c>
      <c r="D116" s="28">
        <v>5000</v>
      </c>
      <c r="E116" s="29">
        <v>5000</v>
      </c>
      <c r="F116" s="28"/>
      <c r="G116" s="28"/>
      <c r="H116" s="28"/>
      <c r="I116" s="28"/>
      <c r="J116" s="28"/>
      <c r="K116" s="28"/>
      <c r="L116" s="31">
        <f t="shared" si="1"/>
        <v>5000</v>
      </c>
    </row>
    <row r="117" spans="1:12" x14ac:dyDescent="0.25">
      <c r="A117" s="27" t="s">
        <v>631</v>
      </c>
      <c r="B117" s="27" t="s">
        <v>556</v>
      </c>
      <c r="C117" s="28">
        <v>23500</v>
      </c>
      <c r="D117" s="28">
        <v>23500</v>
      </c>
      <c r="E117" s="29">
        <v>23500</v>
      </c>
      <c r="F117" s="28"/>
      <c r="G117" s="28"/>
      <c r="H117" s="28"/>
      <c r="I117" s="28"/>
      <c r="J117" s="28"/>
      <c r="K117" s="28"/>
      <c r="L117" s="31">
        <f t="shared" si="1"/>
        <v>23500</v>
      </c>
    </row>
    <row r="118" spans="1:12" x14ac:dyDescent="0.25">
      <c r="A118" s="27" t="s">
        <v>632</v>
      </c>
      <c r="B118" s="27" t="s">
        <v>144</v>
      </c>
      <c r="C118" s="28">
        <v>2800</v>
      </c>
      <c r="D118" s="28">
        <v>2800</v>
      </c>
      <c r="E118" s="29">
        <v>2800</v>
      </c>
      <c r="F118" s="28"/>
      <c r="G118" s="28"/>
      <c r="H118" s="28"/>
      <c r="I118" s="28"/>
      <c r="J118" s="28"/>
      <c r="K118" s="28"/>
      <c r="L118" s="31">
        <f t="shared" si="1"/>
        <v>2800</v>
      </c>
    </row>
    <row r="119" spans="1:12" x14ac:dyDescent="0.25">
      <c r="A119" s="27" t="s">
        <v>633</v>
      </c>
      <c r="B119" s="27" t="s">
        <v>634</v>
      </c>
      <c r="C119" s="28">
        <v>1500</v>
      </c>
      <c r="D119" s="28">
        <v>1500</v>
      </c>
      <c r="E119" s="29">
        <v>1500</v>
      </c>
      <c r="F119" s="28"/>
      <c r="G119" s="28"/>
      <c r="H119" s="28"/>
      <c r="I119" s="28"/>
      <c r="J119" s="28"/>
      <c r="K119" s="28"/>
      <c r="L119" s="31">
        <f t="shared" si="1"/>
        <v>1500</v>
      </c>
    </row>
    <row r="120" spans="1:12" x14ac:dyDescent="0.25">
      <c r="A120" s="27" t="s">
        <v>635</v>
      </c>
      <c r="B120" s="27" t="s">
        <v>636</v>
      </c>
      <c r="C120" s="27">
        <v>0</v>
      </c>
      <c r="D120" s="28">
        <v>1000</v>
      </c>
      <c r="E120" s="29">
        <v>1000</v>
      </c>
      <c r="F120" s="28"/>
      <c r="G120" s="28"/>
      <c r="H120" s="28"/>
      <c r="I120" s="28"/>
      <c r="J120" s="28"/>
      <c r="K120" s="28"/>
      <c r="L120" s="31">
        <f t="shared" si="1"/>
        <v>1000</v>
      </c>
    </row>
    <row r="121" spans="1:12" x14ac:dyDescent="0.25">
      <c r="A121" s="27" t="s">
        <v>637</v>
      </c>
      <c r="B121" s="27" t="s">
        <v>638</v>
      </c>
      <c r="C121" s="28">
        <v>6000</v>
      </c>
      <c r="D121" s="28">
        <v>4400</v>
      </c>
      <c r="E121" s="29">
        <v>4400</v>
      </c>
      <c r="F121" s="28"/>
      <c r="G121" s="28"/>
      <c r="H121" s="28"/>
      <c r="I121" s="28"/>
      <c r="J121" s="28"/>
      <c r="K121" s="28">
        <v>4300</v>
      </c>
      <c r="L121" s="31">
        <f t="shared" si="1"/>
        <v>100</v>
      </c>
    </row>
    <row r="122" spans="1:12" x14ac:dyDescent="0.25">
      <c r="A122" s="27" t="s">
        <v>639</v>
      </c>
      <c r="B122" s="27" t="s">
        <v>640</v>
      </c>
      <c r="C122" s="28">
        <v>59172</v>
      </c>
      <c r="D122" s="28">
        <v>55172</v>
      </c>
      <c r="E122" s="29">
        <v>55172</v>
      </c>
      <c r="F122" s="28"/>
      <c r="G122" s="28"/>
      <c r="H122" s="28"/>
      <c r="I122" s="28"/>
      <c r="J122" s="28"/>
      <c r="K122" s="28">
        <v>50000</v>
      </c>
      <c r="L122" s="31">
        <f t="shared" si="1"/>
        <v>5172</v>
      </c>
    </row>
    <row r="123" spans="1:12" x14ac:dyDescent="0.25">
      <c r="A123" s="27">
        <v>5314</v>
      </c>
      <c r="B123" s="27" t="s">
        <v>151</v>
      </c>
      <c r="C123" s="27">
        <v>0</v>
      </c>
      <c r="D123" s="28">
        <v>1600</v>
      </c>
      <c r="E123" s="29">
        <f>SUM(E124:E126)</f>
        <v>1600</v>
      </c>
      <c r="F123" s="28"/>
      <c r="G123" s="28"/>
      <c r="H123" s="28"/>
      <c r="I123" s="28"/>
      <c r="J123" s="28"/>
      <c r="K123" s="28"/>
      <c r="L123" s="31"/>
    </row>
    <row r="124" spans="1:12" x14ac:dyDescent="0.25">
      <c r="A124" s="27" t="s">
        <v>641</v>
      </c>
      <c r="B124" s="27" t="s">
        <v>601</v>
      </c>
      <c r="C124" s="27">
        <v>0</v>
      </c>
      <c r="D124" s="28">
        <v>350</v>
      </c>
      <c r="E124" s="39">
        <v>350</v>
      </c>
      <c r="F124" s="28"/>
      <c r="G124" s="28"/>
      <c r="H124" s="28"/>
      <c r="I124" s="28"/>
      <c r="J124" s="28">
        <v>550</v>
      </c>
      <c r="K124" s="28"/>
      <c r="L124" s="31">
        <f>+D124+G124-I124+J124-K124</f>
        <v>900</v>
      </c>
    </row>
    <row r="125" spans="1:12" x14ac:dyDescent="0.25">
      <c r="A125" s="27" t="s">
        <v>642</v>
      </c>
      <c r="B125" s="27" t="s">
        <v>559</v>
      </c>
      <c r="C125" s="27">
        <v>0</v>
      </c>
      <c r="D125" s="28">
        <v>1050</v>
      </c>
      <c r="E125" s="29">
        <v>1050</v>
      </c>
      <c r="F125" s="28"/>
      <c r="G125" s="28"/>
      <c r="H125" s="28"/>
      <c r="I125" s="28"/>
      <c r="J125" s="28"/>
      <c r="K125" s="28"/>
      <c r="L125" s="31">
        <f>+D125+G125-I125+J125-K125</f>
        <v>1050</v>
      </c>
    </row>
    <row r="126" spans="1:12" x14ac:dyDescent="0.25">
      <c r="A126" s="27" t="s">
        <v>643</v>
      </c>
      <c r="B126" s="27" t="s">
        <v>154</v>
      </c>
      <c r="C126" s="27">
        <v>0</v>
      </c>
      <c r="D126" s="27">
        <v>200</v>
      </c>
      <c r="E126" s="40">
        <v>200</v>
      </c>
      <c r="F126" s="28"/>
      <c r="G126" s="28"/>
      <c r="H126" s="28"/>
      <c r="I126" s="28"/>
      <c r="J126" s="28"/>
      <c r="K126" s="28"/>
      <c r="L126" s="31">
        <f>+D126+G126-I126+J126-K126</f>
        <v>200</v>
      </c>
    </row>
    <row r="127" spans="1:12" x14ac:dyDescent="0.25">
      <c r="A127" s="27"/>
      <c r="B127" s="27" t="s">
        <v>110</v>
      </c>
      <c r="C127" s="28">
        <v>496731.35</v>
      </c>
      <c r="D127" s="28">
        <v>504566.25</v>
      </c>
      <c r="E127" s="29"/>
      <c r="F127" s="28"/>
      <c r="G127" s="28"/>
      <c r="H127" s="28"/>
      <c r="I127" s="28"/>
      <c r="J127" s="28"/>
      <c r="K127" s="28"/>
      <c r="L127" s="31"/>
    </row>
    <row r="128" spans="1:12" x14ac:dyDescent="0.25">
      <c r="A128" s="27">
        <v>7302</v>
      </c>
      <c r="B128" s="27" t="s">
        <v>111</v>
      </c>
      <c r="C128" s="28">
        <v>10000</v>
      </c>
      <c r="D128" s="28">
        <v>10000</v>
      </c>
      <c r="E128" s="29">
        <f>SUM(E129)</f>
        <v>10000</v>
      </c>
      <c r="F128" s="28"/>
      <c r="G128" s="28"/>
      <c r="H128" s="28"/>
      <c r="I128" s="28"/>
      <c r="J128" s="28"/>
      <c r="K128" s="28"/>
      <c r="L128" s="31"/>
    </row>
    <row r="129" spans="1:12" x14ac:dyDescent="0.25">
      <c r="A129" s="27" t="s">
        <v>644</v>
      </c>
      <c r="B129" s="27" t="s">
        <v>113</v>
      </c>
      <c r="C129" s="28">
        <v>10000</v>
      </c>
      <c r="D129" s="28">
        <v>10000</v>
      </c>
      <c r="E129" s="29">
        <v>10000</v>
      </c>
      <c r="F129" s="28"/>
      <c r="G129" s="28"/>
      <c r="H129" s="28"/>
      <c r="I129" s="28"/>
      <c r="J129" s="28"/>
      <c r="K129" s="28"/>
      <c r="L129" s="31">
        <f>+D129+G129-I129+J129-K129</f>
        <v>10000</v>
      </c>
    </row>
    <row r="130" spans="1:12" x14ac:dyDescent="0.25">
      <c r="A130" s="27">
        <v>7303</v>
      </c>
      <c r="B130" s="27" t="s">
        <v>116</v>
      </c>
      <c r="C130" s="28">
        <v>104731.35</v>
      </c>
      <c r="D130" s="28">
        <v>104731.35</v>
      </c>
      <c r="E130" s="29">
        <f>SUM(E131:E134)</f>
        <v>104731.35</v>
      </c>
      <c r="F130" s="28"/>
      <c r="G130" s="28"/>
      <c r="H130" s="28"/>
      <c r="I130" s="28"/>
      <c r="J130" s="28"/>
      <c r="K130" s="28"/>
      <c r="L130" s="31"/>
    </row>
    <row r="131" spans="1:12" x14ac:dyDescent="0.25">
      <c r="A131" s="27" t="s">
        <v>645</v>
      </c>
      <c r="B131" s="27" t="s">
        <v>118</v>
      </c>
      <c r="C131" s="27">
        <v>500</v>
      </c>
      <c r="D131" s="27">
        <v>500</v>
      </c>
      <c r="E131" s="40">
        <v>500</v>
      </c>
      <c r="F131" s="28"/>
      <c r="G131" s="28"/>
      <c r="H131" s="28"/>
      <c r="I131" s="28"/>
      <c r="J131" s="28"/>
      <c r="K131" s="28"/>
      <c r="L131" s="31">
        <f>+D131+G131-I131+J131-K131</f>
        <v>500</v>
      </c>
    </row>
    <row r="132" spans="1:12" x14ac:dyDescent="0.25">
      <c r="A132" s="27" t="s">
        <v>646</v>
      </c>
      <c r="B132" s="27" t="s">
        <v>594</v>
      </c>
      <c r="C132" s="28">
        <v>5000</v>
      </c>
      <c r="D132" s="28">
        <v>5000</v>
      </c>
      <c r="E132" s="29">
        <v>5000</v>
      </c>
      <c r="F132" s="28"/>
      <c r="G132" s="28"/>
      <c r="H132" s="28"/>
      <c r="I132" s="28"/>
      <c r="J132" s="28"/>
      <c r="K132" s="28"/>
      <c r="L132" s="31">
        <f>+D132+G132-I132+J132-K132</f>
        <v>5000</v>
      </c>
    </row>
    <row r="133" spans="1:12" x14ac:dyDescent="0.25">
      <c r="A133" s="27" t="s">
        <v>647</v>
      </c>
      <c r="B133" s="27" t="s">
        <v>120</v>
      </c>
      <c r="C133" s="28">
        <v>89231.35</v>
      </c>
      <c r="D133" s="28">
        <v>89231.35</v>
      </c>
      <c r="E133" s="29">
        <v>89231.35</v>
      </c>
      <c r="F133" s="28"/>
      <c r="G133" s="28"/>
      <c r="H133" s="28"/>
      <c r="I133" s="28"/>
      <c r="J133" s="28"/>
      <c r="K133" s="28"/>
      <c r="L133" s="31">
        <f>+D133+G133-I133+J133-K133</f>
        <v>89231.35</v>
      </c>
    </row>
    <row r="134" spans="1:12" x14ac:dyDescent="0.25">
      <c r="A134" s="27" t="s">
        <v>648</v>
      </c>
      <c r="B134" s="27" t="s">
        <v>649</v>
      </c>
      <c r="C134" s="28">
        <v>10000</v>
      </c>
      <c r="D134" s="28">
        <v>10000</v>
      </c>
      <c r="E134" s="29">
        <v>10000</v>
      </c>
      <c r="F134" s="28"/>
      <c r="G134" s="28"/>
      <c r="H134" s="28"/>
      <c r="I134" s="28"/>
      <c r="J134" s="28"/>
      <c r="K134" s="39">
        <v>9000</v>
      </c>
      <c r="L134" s="31">
        <f>+D134+G134-I134+J134-K134</f>
        <v>1000</v>
      </c>
    </row>
    <row r="135" spans="1:12" x14ac:dyDescent="0.25">
      <c r="A135" s="27">
        <v>7305</v>
      </c>
      <c r="B135" s="27" t="s">
        <v>128</v>
      </c>
      <c r="C135" s="28">
        <v>24000</v>
      </c>
      <c r="D135" s="28">
        <v>24000</v>
      </c>
      <c r="E135" s="29">
        <f>SUM(E136)</f>
        <v>24000</v>
      </c>
      <c r="F135" s="28"/>
      <c r="G135" s="28"/>
      <c r="H135" s="28"/>
      <c r="I135" s="28"/>
      <c r="J135" s="28"/>
      <c r="K135" s="28"/>
      <c r="L135" s="31"/>
    </row>
    <row r="136" spans="1:12" x14ac:dyDescent="0.25">
      <c r="A136" s="27" t="s">
        <v>650</v>
      </c>
      <c r="B136" s="27" t="s">
        <v>651</v>
      </c>
      <c r="C136" s="28">
        <v>24000</v>
      </c>
      <c r="D136" s="28">
        <v>24000</v>
      </c>
      <c r="E136" s="29">
        <v>24000</v>
      </c>
      <c r="F136" s="28"/>
      <c r="G136" s="28"/>
      <c r="H136" s="28"/>
      <c r="I136" s="28"/>
      <c r="J136" s="28"/>
      <c r="K136" s="28"/>
      <c r="L136" s="31">
        <f>+D136+G136-I136+J136-K136</f>
        <v>24000</v>
      </c>
    </row>
    <row r="137" spans="1:12" x14ac:dyDescent="0.25">
      <c r="A137" s="27">
        <v>7306</v>
      </c>
      <c r="B137" s="27" t="s">
        <v>131</v>
      </c>
      <c r="C137" s="28">
        <v>15000</v>
      </c>
      <c r="D137" s="28">
        <v>15000</v>
      </c>
      <c r="E137" s="29">
        <f>SUM(E138)</f>
        <v>15000</v>
      </c>
      <c r="F137" s="28"/>
      <c r="G137" s="28"/>
      <c r="H137" s="28"/>
      <c r="I137" s="28"/>
      <c r="J137" s="28"/>
      <c r="K137" s="28"/>
      <c r="L137" s="31"/>
    </row>
    <row r="138" spans="1:12" x14ac:dyDescent="0.25">
      <c r="A138" s="27" t="s">
        <v>652</v>
      </c>
      <c r="B138" s="27" t="s">
        <v>610</v>
      </c>
      <c r="C138" s="28">
        <v>15000</v>
      </c>
      <c r="D138" s="28">
        <v>15000</v>
      </c>
      <c r="E138" s="29">
        <v>15000</v>
      </c>
      <c r="F138" s="28"/>
      <c r="G138" s="28"/>
      <c r="H138" s="28"/>
      <c r="I138" s="28"/>
      <c r="J138" s="28"/>
      <c r="K138" s="28"/>
      <c r="L138" s="31">
        <f>+D138+G138-I138+J138-K138</f>
        <v>15000</v>
      </c>
    </row>
    <row r="139" spans="1:12" x14ac:dyDescent="0.25">
      <c r="A139" s="27">
        <v>7308</v>
      </c>
      <c r="B139" s="27" t="s">
        <v>134</v>
      </c>
      <c r="C139" s="28">
        <v>343000</v>
      </c>
      <c r="D139" s="28">
        <v>350834.9</v>
      </c>
      <c r="E139" s="29">
        <f>SUM(E140:E144)</f>
        <v>350834.9</v>
      </c>
      <c r="F139" s="28"/>
      <c r="G139" s="28"/>
      <c r="H139" s="28"/>
      <c r="I139" s="28"/>
      <c r="J139" s="28"/>
      <c r="K139" s="28"/>
      <c r="L139" s="31"/>
    </row>
    <row r="140" spans="1:12" x14ac:dyDescent="0.25">
      <c r="A140" s="27" t="s">
        <v>653</v>
      </c>
      <c r="B140" s="27" t="s">
        <v>617</v>
      </c>
      <c r="C140" s="28">
        <v>130000</v>
      </c>
      <c r="D140" s="28">
        <v>130000</v>
      </c>
      <c r="E140" s="29">
        <v>130000</v>
      </c>
      <c r="F140" s="28"/>
      <c r="G140" s="28"/>
      <c r="H140" s="28"/>
      <c r="I140" s="28"/>
      <c r="J140" s="39">
        <f>30000+16000+33000</f>
        <v>79000</v>
      </c>
      <c r="K140" s="28"/>
      <c r="L140" s="31">
        <f>+D140+G140-I140+J140-K140</f>
        <v>209000</v>
      </c>
    </row>
    <row r="141" spans="1:12" x14ac:dyDescent="0.25">
      <c r="A141" s="27" t="s">
        <v>654</v>
      </c>
      <c r="B141" s="27" t="s">
        <v>619</v>
      </c>
      <c r="C141" s="28">
        <v>10000</v>
      </c>
      <c r="D141" s="28">
        <v>10000</v>
      </c>
      <c r="E141" s="29">
        <v>10000</v>
      </c>
      <c r="F141" s="28"/>
      <c r="G141" s="28"/>
      <c r="H141" s="28"/>
      <c r="I141" s="28"/>
      <c r="J141" s="28"/>
      <c r="K141" s="28"/>
      <c r="L141" s="31">
        <f>+D141+G141-I141+J141-K141</f>
        <v>10000</v>
      </c>
    </row>
    <row r="142" spans="1:12" x14ac:dyDescent="0.25">
      <c r="A142" s="27" t="s">
        <v>655</v>
      </c>
      <c r="B142" s="27" t="s">
        <v>628</v>
      </c>
      <c r="C142" s="28">
        <v>18000</v>
      </c>
      <c r="D142" s="28">
        <v>18000</v>
      </c>
      <c r="E142" s="29">
        <v>18000</v>
      </c>
      <c r="F142" s="28"/>
      <c r="G142" s="28"/>
      <c r="H142" s="28"/>
      <c r="I142" s="28"/>
      <c r="J142" s="28"/>
      <c r="K142" s="39">
        <v>10000</v>
      </c>
      <c r="L142" s="31">
        <f>+D142+G142-I142+J142-K142</f>
        <v>8000</v>
      </c>
    </row>
    <row r="143" spans="1:12" x14ac:dyDescent="0.25">
      <c r="A143" s="27" t="s">
        <v>656</v>
      </c>
      <c r="B143" s="27" t="s">
        <v>142</v>
      </c>
      <c r="C143" s="28">
        <v>15000</v>
      </c>
      <c r="D143" s="28">
        <v>15000</v>
      </c>
      <c r="E143" s="29">
        <v>15000</v>
      </c>
      <c r="F143" s="28"/>
      <c r="G143" s="28"/>
      <c r="H143" s="28"/>
      <c r="I143" s="28"/>
      <c r="J143" s="28"/>
      <c r="K143" s="28"/>
      <c r="L143" s="31">
        <f>+D143+G143-I143+J143-K143</f>
        <v>15000</v>
      </c>
    </row>
    <row r="144" spans="1:12" x14ac:dyDescent="0.25">
      <c r="A144" s="27" t="s">
        <v>657</v>
      </c>
      <c r="B144" s="27" t="s">
        <v>658</v>
      </c>
      <c r="C144" s="28">
        <v>170000</v>
      </c>
      <c r="D144" s="28">
        <v>177834.9</v>
      </c>
      <c r="E144" s="29">
        <v>177834.9</v>
      </c>
      <c r="F144" s="28"/>
      <c r="G144" s="28"/>
      <c r="H144" s="28"/>
      <c r="I144" s="28"/>
      <c r="J144" s="28"/>
      <c r="K144" s="28">
        <v>165000</v>
      </c>
      <c r="L144" s="31">
        <f>+D144+G144-I144+J144-K144</f>
        <v>12834.899999999994</v>
      </c>
    </row>
    <row r="145" spans="1:12" x14ac:dyDescent="0.25">
      <c r="A145" s="27"/>
      <c r="B145" s="27" t="s">
        <v>659</v>
      </c>
      <c r="C145" s="28">
        <v>35000</v>
      </c>
      <c r="D145" s="28">
        <v>35000</v>
      </c>
      <c r="E145" s="29"/>
      <c r="F145" s="28"/>
      <c r="G145" s="28"/>
      <c r="H145" s="28"/>
      <c r="I145" s="28"/>
      <c r="J145" s="28"/>
      <c r="K145" s="28"/>
      <c r="L145" s="31"/>
    </row>
    <row r="146" spans="1:12" x14ac:dyDescent="0.25">
      <c r="A146" s="27">
        <v>8401</v>
      </c>
      <c r="B146" s="27" t="s">
        <v>163</v>
      </c>
      <c r="C146" s="28">
        <v>35000</v>
      </c>
      <c r="D146" s="28">
        <v>35000</v>
      </c>
      <c r="E146" s="29">
        <f>SUM(E147)</f>
        <v>35000</v>
      </c>
      <c r="F146" s="28"/>
      <c r="G146" s="28"/>
      <c r="H146" s="28"/>
      <c r="I146" s="28"/>
      <c r="J146" s="28"/>
      <c r="K146" s="28"/>
      <c r="L146" s="31"/>
    </row>
    <row r="147" spans="1:12" x14ac:dyDescent="0.25">
      <c r="A147" s="27" t="s">
        <v>660</v>
      </c>
      <c r="B147" s="27" t="s">
        <v>601</v>
      </c>
      <c r="C147" s="28">
        <v>35000</v>
      </c>
      <c r="D147" s="28">
        <v>35000</v>
      </c>
      <c r="E147" s="29">
        <v>35000</v>
      </c>
      <c r="F147" s="28"/>
      <c r="G147" s="28"/>
      <c r="H147" s="28"/>
      <c r="I147" s="28"/>
      <c r="J147" s="28"/>
      <c r="K147" s="28"/>
      <c r="L147" s="31">
        <f>+D147+G147-I147+J147-K147</f>
        <v>35000</v>
      </c>
    </row>
    <row r="148" spans="1:12" x14ac:dyDescent="0.25">
      <c r="A148" s="27">
        <v>8403</v>
      </c>
      <c r="B148" s="27" t="s">
        <v>661</v>
      </c>
      <c r="C148" s="28"/>
      <c r="D148" s="28"/>
      <c r="E148" s="29">
        <f>SUM(E149)</f>
        <v>0</v>
      </c>
      <c r="F148" s="28"/>
      <c r="G148" s="28"/>
      <c r="H148" s="28"/>
      <c r="I148" s="28"/>
      <c r="J148" s="28"/>
      <c r="K148" s="28"/>
      <c r="L148" s="31"/>
    </row>
    <row r="149" spans="1:12" x14ac:dyDescent="0.25">
      <c r="A149" s="27" t="s">
        <v>662</v>
      </c>
      <c r="B149" s="27" t="s">
        <v>663</v>
      </c>
      <c r="C149" s="28"/>
      <c r="D149" s="28"/>
      <c r="E149" s="29">
        <v>0</v>
      </c>
      <c r="F149" s="28"/>
      <c r="G149" s="28"/>
      <c r="H149" s="28"/>
      <c r="I149" s="28"/>
      <c r="J149" s="28">
        <v>76480</v>
      </c>
      <c r="K149" s="28"/>
      <c r="L149" s="31">
        <f>+D149+G149-I149+J149-K149</f>
        <v>76480</v>
      </c>
    </row>
    <row r="150" spans="1:12" x14ac:dyDescent="0.25">
      <c r="A150" s="27"/>
      <c r="B150" s="27" t="s">
        <v>664</v>
      </c>
      <c r="C150" s="28">
        <v>64900.31</v>
      </c>
      <c r="D150" s="28">
        <v>64900.31</v>
      </c>
      <c r="E150" s="30">
        <f>SUM(E153,E156,E158,E161,E164)</f>
        <v>64900.31</v>
      </c>
      <c r="F150" s="28"/>
      <c r="G150" s="28"/>
      <c r="H150" s="28"/>
      <c r="I150" s="28"/>
      <c r="J150" s="28"/>
      <c r="K150" s="28"/>
      <c r="L150" s="31"/>
    </row>
    <row r="151" spans="1:12" x14ac:dyDescent="0.25">
      <c r="A151" s="27"/>
      <c r="B151" s="27" t="s">
        <v>42</v>
      </c>
      <c r="C151" s="28">
        <v>64900.31</v>
      </c>
      <c r="D151" s="28">
        <v>64900.31</v>
      </c>
      <c r="E151" s="29"/>
      <c r="F151" s="28"/>
      <c r="G151" s="28"/>
      <c r="H151" s="28"/>
      <c r="I151" s="28"/>
      <c r="J151" s="28"/>
      <c r="K151" s="28"/>
      <c r="L151" s="31"/>
    </row>
    <row r="152" spans="1:12" x14ac:dyDescent="0.25">
      <c r="A152" s="27"/>
      <c r="B152" s="27" t="s">
        <v>665</v>
      </c>
      <c r="C152" s="28">
        <v>37700.31</v>
      </c>
      <c r="D152" s="28">
        <v>37700.31</v>
      </c>
      <c r="E152" s="29"/>
      <c r="F152" s="28"/>
      <c r="G152" s="28"/>
      <c r="H152" s="28"/>
      <c r="I152" s="28"/>
      <c r="J152" s="28"/>
      <c r="K152" s="28"/>
      <c r="L152" s="31"/>
    </row>
    <row r="153" spans="1:12" x14ac:dyDescent="0.25">
      <c r="A153" s="27">
        <v>5302</v>
      </c>
      <c r="B153" s="27" t="s">
        <v>111</v>
      </c>
      <c r="C153" s="28">
        <v>19700.310000000001</v>
      </c>
      <c r="D153" s="28">
        <v>19700.310000000001</v>
      </c>
      <c r="E153" s="29">
        <f>SUM(E154:E155)</f>
        <v>19700.309999999998</v>
      </c>
      <c r="F153" s="28"/>
      <c r="G153" s="28"/>
      <c r="H153" s="28"/>
      <c r="I153" s="28"/>
      <c r="J153" s="28"/>
      <c r="K153" s="28"/>
      <c r="L153" s="31"/>
    </row>
    <row r="154" spans="1:12" x14ac:dyDescent="0.25">
      <c r="A154" s="27" t="s">
        <v>666</v>
      </c>
      <c r="B154" s="27" t="s">
        <v>583</v>
      </c>
      <c r="C154" s="28">
        <v>3500</v>
      </c>
      <c r="D154" s="28">
        <v>3500</v>
      </c>
      <c r="E154" s="29">
        <v>3500</v>
      </c>
      <c r="F154" s="28"/>
      <c r="G154" s="28"/>
      <c r="H154" s="28"/>
      <c r="I154" s="28"/>
      <c r="J154" s="28"/>
      <c r="K154" s="28"/>
      <c r="L154" s="31">
        <f>+D154+G154-I154+J154-K154</f>
        <v>3500</v>
      </c>
    </row>
    <row r="155" spans="1:12" x14ac:dyDescent="0.25">
      <c r="A155" s="27" t="s">
        <v>667</v>
      </c>
      <c r="B155" s="27" t="s">
        <v>587</v>
      </c>
      <c r="C155" s="28">
        <v>16200.31</v>
      </c>
      <c r="D155" s="28">
        <v>16200.31</v>
      </c>
      <c r="E155" s="29">
        <v>16200.31</v>
      </c>
      <c r="F155" s="28"/>
      <c r="G155" s="28"/>
      <c r="H155" s="28"/>
      <c r="I155" s="28"/>
      <c r="J155" s="28"/>
      <c r="K155" s="28"/>
      <c r="L155" s="31">
        <f>+D155+G155-I155+J155-K155</f>
        <v>16200.31</v>
      </c>
    </row>
    <row r="156" spans="1:12" x14ac:dyDescent="0.25">
      <c r="A156" s="27">
        <v>5314</v>
      </c>
      <c r="B156" s="27" t="s">
        <v>151</v>
      </c>
      <c r="C156" s="28">
        <v>8000</v>
      </c>
      <c r="D156" s="28">
        <v>8000</v>
      </c>
      <c r="E156" s="29">
        <f>SUM(E157)</f>
        <v>8000</v>
      </c>
      <c r="F156" s="28"/>
      <c r="G156" s="28"/>
      <c r="H156" s="28"/>
      <c r="I156" s="28"/>
      <c r="J156" s="28"/>
      <c r="K156" s="28"/>
      <c r="L156" s="31"/>
    </row>
    <row r="157" spans="1:12" x14ac:dyDescent="0.25">
      <c r="A157" s="27" t="s">
        <v>668</v>
      </c>
      <c r="B157" s="27" t="s">
        <v>562</v>
      </c>
      <c r="C157" s="28">
        <v>8000</v>
      </c>
      <c r="D157" s="28">
        <v>8000</v>
      </c>
      <c r="E157" s="29">
        <v>8000</v>
      </c>
      <c r="F157" s="28"/>
      <c r="G157" s="28"/>
      <c r="H157" s="28"/>
      <c r="I157" s="28"/>
      <c r="J157" s="28"/>
      <c r="K157" s="28"/>
      <c r="L157" s="31">
        <f>+D157+G157-I157+J157-K157</f>
        <v>8000</v>
      </c>
    </row>
    <row r="158" spans="1:12" x14ac:dyDescent="0.25">
      <c r="A158" s="27">
        <v>5316</v>
      </c>
      <c r="B158" s="27" t="s">
        <v>669</v>
      </c>
      <c r="C158" s="28">
        <v>10000</v>
      </c>
      <c r="D158" s="28">
        <v>10000</v>
      </c>
      <c r="E158" s="29">
        <f>SUM(E159)</f>
        <v>10000</v>
      </c>
      <c r="F158" s="28"/>
      <c r="G158" s="28"/>
      <c r="H158" s="28"/>
      <c r="I158" s="28"/>
      <c r="J158" s="28"/>
      <c r="K158" s="28"/>
      <c r="L158" s="31"/>
    </row>
    <row r="159" spans="1:12" x14ac:dyDescent="0.25">
      <c r="A159" s="27" t="s">
        <v>670</v>
      </c>
      <c r="B159" s="27" t="s">
        <v>671</v>
      </c>
      <c r="C159" s="28">
        <v>10000</v>
      </c>
      <c r="D159" s="28">
        <v>10000</v>
      </c>
      <c r="E159" s="29">
        <v>10000</v>
      </c>
      <c r="F159" s="28"/>
      <c r="G159" s="28"/>
      <c r="H159" s="28"/>
      <c r="I159" s="28"/>
      <c r="J159" s="28"/>
      <c r="K159" s="28">
        <v>10000</v>
      </c>
      <c r="L159" s="31">
        <f>+D159+G159-I159+J159-K159</f>
        <v>0</v>
      </c>
    </row>
    <row r="160" spans="1:12" x14ac:dyDescent="0.25">
      <c r="A160" s="27"/>
      <c r="B160" s="27" t="s">
        <v>672</v>
      </c>
      <c r="C160" s="28">
        <v>22000</v>
      </c>
      <c r="D160" s="28">
        <v>22000</v>
      </c>
      <c r="E160" s="29"/>
      <c r="F160" s="28"/>
      <c r="G160" s="28"/>
      <c r="H160" s="28"/>
      <c r="I160" s="28"/>
      <c r="J160" s="28"/>
      <c r="K160" s="28"/>
      <c r="L160" s="31"/>
    </row>
    <row r="161" spans="1:12" x14ac:dyDescent="0.25">
      <c r="A161" s="27">
        <v>5703</v>
      </c>
      <c r="B161" s="27" t="s">
        <v>673</v>
      </c>
      <c r="C161" s="28">
        <v>22000</v>
      </c>
      <c r="D161" s="28">
        <v>22000</v>
      </c>
      <c r="E161" s="29">
        <f>SUM(E162)</f>
        <v>22000</v>
      </c>
      <c r="F161" s="28"/>
      <c r="G161" s="28"/>
      <c r="H161" s="28"/>
      <c r="I161" s="28"/>
      <c r="J161" s="28"/>
      <c r="K161" s="28"/>
      <c r="L161" s="31"/>
    </row>
    <row r="162" spans="1:12" x14ac:dyDescent="0.25">
      <c r="A162" s="27" t="s">
        <v>674</v>
      </c>
      <c r="B162" s="27" t="s">
        <v>673</v>
      </c>
      <c r="C162" s="28">
        <v>22000</v>
      </c>
      <c r="D162" s="28">
        <v>22000</v>
      </c>
      <c r="E162" s="29">
        <v>22000</v>
      </c>
      <c r="F162" s="28"/>
      <c r="G162" s="28"/>
      <c r="H162" s="28"/>
      <c r="I162" s="28"/>
      <c r="J162" s="28"/>
      <c r="K162" s="28"/>
      <c r="L162" s="31">
        <f>+D162+G162-I162+J162-K162</f>
        <v>22000</v>
      </c>
    </row>
    <row r="163" spans="1:12" x14ac:dyDescent="0.25">
      <c r="A163" s="27"/>
      <c r="B163" s="27" t="s">
        <v>659</v>
      </c>
      <c r="C163" s="28">
        <v>5200</v>
      </c>
      <c r="D163" s="28">
        <v>5200</v>
      </c>
      <c r="E163" s="29"/>
      <c r="F163" s="28"/>
      <c r="G163" s="28"/>
      <c r="H163" s="28"/>
      <c r="I163" s="28"/>
      <c r="J163" s="28"/>
      <c r="K163" s="28"/>
      <c r="L163" s="31"/>
    </row>
    <row r="164" spans="1:12" x14ac:dyDescent="0.25">
      <c r="A164" s="27">
        <v>8401</v>
      </c>
      <c r="B164" s="27" t="s">
        <v>163</v>
      </c>
      <c r="C164" s="28">
        <v>5200</v>
      </c>
      <c r="D164" s="28">
        <v>5200</v>
      </c>
      <c r="E164" s="29">
        <f>SUM(E165)</f>
        <v>5200</v>
      </c>
      <c r="F164" s="28"/>
      <c r="G164" s="28"/>
      <c r="H164" s="28"/>
      <c r="I164" s="28"/>
      <c r="J164" s="28"/>
      <c r="K164" s="28"/>
      <c r="L164" s="31"/>
    </row>
    <row r="165" spans="1:12" x14ac:dyDescent="0.25">
      <c r="A165" s="27" t="s">
        <v>675</v>
      </c>
      <c r="B165" s="27" t="s">
        <v>123</v>
      </c>
      <c r="C165" s="28">
        <v>5200</v>
      </c>
      <c r="D165" s="28">
        <v>5200</v>
      </c>
      <c r="E165" s="29">
        <v>5200</v>
      </c>
      <c r="F165" s="28"/>
      <c r="G165" s="28"/>
      <c r="H165" s="28"/>
      <c r="I165" s="28"/>
      <c r="J165" s="28"/>
      <c r="K165" s="28"/>
      <c r="L165" s="31">
        <f>+D165+G165-I165+J165-K165</f>
        <v>5200</v>
      </c>
    </row>
    <row r="166" spans="1:12" x14ac:dyDescent="0.25">
      <c r="A166" s="27"/>
      <c r="B166" s="27" t="s">
        <v>676</v>
      </c>
      <c r="C166" s="28">
        <v>5001</v>
      </c>
      <c r="D166" s="28">
        <v>5001</v>
      </c>
      <c r="E166" s="30">
        <f>SUM(E169,E171)</f>
        <v>5001</v>
      </c>
      <c r="F166" s="28"/>
      <c r="G166" s="28"/>
      <c r="H166" s="28"/>
      <c r="I166" s="28"/>
      <c r="J166" s="28"/>
      <c r="K166" s="28"/>
      <c r="L166" s="31"/>
    </row>
    <row r="167" spans="1:12" x14ac:dyDescent="0.25">
      <c r="A167" s="27"/>
      <c r="B167" s="27" t="s">
        <v>42</v>
      </c>
      <c r="C167" s="28">
        <v>5001</v>
      </c>
      <c r="D167" s="28">
        <v>5001</v>
      </c>
      <c r="E167" s="29"/>
      <c r="F167" s="28"/>
      <c r="G167" s="28"/>
      <c r="H167" s="28"/>
      <c r="I167" s="28"/>
      <c r="J167" s="28"/>
      <c r="K167" s="28"/>
      <c r="L167" s="31"/>
    </row>
    <row r="168" spans="1:12" x14ac:dyDescent="0.25">
      <c r="A168" s="27"/>
      <c r="B168" s="27" t="s">
        <v>665</v>
      </c>
      <c r="C168" s="28">
        <v>5001</v>
      </c>
      <c r="D168" s="28">
        <v>5001</v>
      </c>
      <c r="E168" s="29"/>
      <c r="F168" s="28"/>
      <c r="G168" s="28"/>
      <c r="H168" s="28"/>
      <c r="I168" s="28"/>
      <c r="J168" s="28"/>
      <c r="K168" s="28"/>
      <c r="L168" s="31"/>
    </row>
    <row r="169" spans="1:12" x14ac:dyDescent="0.25">
      <c r="A169" s="27">
        <v>5314</v>
      </c>
      <c r="B169" s="27" t="s">
        <v>151</v>
      </c>
      <c r="C169" s="28">
        <v>3242</v>
      </c>
      <c r="D169" s="28">
        <v>3242</v>
      </c>
      <c r="E169" s="29">
        <f>SUM(E170)</f>
        <v>3242</v>
      </c>
      <c r="F169" s="28"/>
      <c r="G169" s="28"/>
      <c r="H169" s="28"/>
      <c r="I169" s="28"/>
      <c r="J169" s="28"/>
      <c r="K169" s="28"/>
      <c r="L169" s="31"/>
    </row>
    <row r="170" spans="1:12" x14ac:dyDescent="0.25">
      <c r="A170" s="27" t="s">
        <v>677</v>
      </c>
      <c r="B170" s="27" t="s">
        <v>678</v>
      </c>
      <c r="C170" s="28">
        <v>3242</v>
      </c>
      <c r="D170" s="28">
        <v>3242</v>
      </c>
      <c r="E170" s="29">
        <v>3242</v>
      </c>
      <c r="F170" s="28"/>
      <c r="G170" s="28"/>
      <c r="H170" s="28"/>
      <c r="I170" s="28"/>
      <c r="J170" s="28"/>
      <c r="K170" s="28"/>
      <c r="L170" s="31">
        <f>+D170+G170-I170+J170-K170</f>
        <v>3242</v>
      </c>
    </row>
    <row r="171" spans="1:12" x14ac:dyDescent="0.25">
      <c r="A171" s="27">
        <v>5702</v>
      </c>
      <c r="B171" s="27" t="s">
        <v>159</v>
      </c>
      <c r="C171" s="28">
        <v>1759</v>
      </c>
      <c r="D171" s="28">
        <v>1759</v>
      </c>
      <c r="E171" s="29">
        <f>SUM(E172)</f>
        <v>1759</v>
      </c>
      <c r="F171" s="28"/>
      <c r="G171" s="28"/>
      <c r="H171" s="28"/>
      <c r="I171" s="28"/>
      <c r="J171" s="28"/>
      <c r="K171" s="28"/>
      <c r="L171" s="31"/>
    </row>
    <row r="172" spans="1:12" x14ac:dyDescent="0.25">
      <c r="A172" s="27" t="s">
        <v>679</v>
      </c>
      <c r="B172" s="27" t="s">
        <v>680</v>
      </c>
      <c r="C172" s="28">
        <v>1759</v>
      </c>
      <c r="D172" s="28">
        <v>1759</v>
      </c>
      <c r="E172" s="29">
        <v>1759</v>
      </c>
      <c r="F172" s="28"/>
      <c r="G172" s="28"/>
      <c r="H172" s="28"/>
      <c r="I172" s="28"/>
      <c r="J172" s="28"/>
      <c r="K172" s="28"/>
      <c r="L172" s="31">
        <f>+D172+G172-I172+J172-K172</f>
        <v>1759</v>
      </c>
    </row>
    <row r="173" spans="1:12" x14ac:dyDescent="0.25">
      <c r="A173" s="27"/>
      <c r="B173" s="27" t="s">
        <v>681</v>
      </c>
      <c r="C173" s="28">
        <v>296636</v>
      </c>
      <c r="D173" s="28">
        <v>296636</v>
      </c>
      <c r="E173" s="30">
        <f>SUM(E176,E178,E180,E185,E190)</f>
        <v>296636</v>
      </c>
      <c r="F173" s="28"/>
      <c r="G173" s="28"/>
      <c r="H173" s="28"/>
      <c r="I173" s="28"/>
      <c r="J173" s="28"/>
      <c r="K173" s="28"/>
      <c r="L173" s="31"/>
    </row>
    <row r="174" spans="1:12" x14ac:dyDescent="0.25">
      <c r="A174" s="27"/>
      <c r="B174" s="27" t="s">
        <v>42</v>
      </c>
      <c r="C174" s="28">
        <v>296636</v>
      </c>
      <c r="D174" s="28">
        <v>296636</v>
      </c>
      <c r="E174" s="29"/>
      <c r="F174" s="28"/>
      <c r="G174" s="28"/>
      <c r="H174" s="28"/>
      <c r="I174" s="28"/>
      <c r="J174" s="28"/>
      <c r="K174" s="28"/>
      <c r="L174" s="31"/>
    </row>
    <row r="175" spans="1:12" x14ac:dyDescent="0.25">
      <c r="A175" s="27"/>
      <c r="B175" s="27" t="s">
        <v>665</v>
      </c>
      <c r="C175" s="28">
        <v>71710</v>
      </c>
      <c r="D175" s="28">
        <v>71710</v>
      </c>
      <c r="E175" s="29"/>
      <c r="F175" s="28"/>
      <c r="G175" s="28"/>
      <c r="H175" s="28"/>
      <c r="I175" s="28"/>
      <c r="J175" s="28"/>
      <c r="K175" s="28"/>
      <c r="L175" s="31"/>
    </row>
    <row r="176" spans="1:12" x14ac:dyDescent="0.25">
      <c r="A176" s="27">
        <v>5308</v>
      </c>
      <c r="B176" s="27" t="s">
        <v>552</v>
      </c>
      <c r="C176" s="28">
        <v>10500</v>
      </c>
      <c r="D176" s="28">
        <v>10500</v>
      </c>
      <c r="E176" s="29">
        <f>SUM(E177)</f>
        <v>10500</v>
      </c>
      <c r="F176" s="28"/>
      <c r="G176" s="28"/>
      <c r="H176" s="28"/>
      <c r="I176" s="28"/>
      <c r="J176" s="28"/>
      <c r="K176" s="28"/>
      <c r="L176" s="31"/>
    </row>
    <row r="177" spans="1:12" x14ac:dyDescent="0.25">
      <c r="A177" s="27" t="s">
        <v>682</v>
      </c>
      <c r="B177" s="27" t="s">
        <v>554</v>
      </c>
      <c r="C177" s="28">
        <v>10500</v>
      </c>
      <c r="D177" s="28">
        <v>10500</v>
      </c>
      <c r="E177" s="29">
        <v>10500</v>
      </c>
      <c r="F177" s="28"/>
      <c r="G177" s="28"/>
      <c r="H177" s="28"/>
      <c r="I177" s="28"/>
      <c r="J177" s="28"/>
      <c r="K177" s="39">
        <v>5000</v>
      </c>
      <c r="L177" s="31">
        <f>+D177+G177-I177+J177-K177</f>
        <v>5500</v>
      </c>
    </row>
    <row r="178" spans="1:12" x14ac:dyDescent="0.25">
      <c r="A178" s="27">
        <v>5701</v>
      </c>
      <c r="B178" s="27" t="s">
        <v>156</v>
      </c>
      <c r="C178" s="28">
        <v>18500</v>
      </c>
      <c r="D178" s="28">
        <v>18500</v>
      </c>
      <c r="E178" s="29">
        <f>SUM(D179)</f>
        <v>18500</v>
      </c>
      <c r="F178" s="28"/>
      <c r="G178" s="28"/>
      <c r="H178" s="28"/>
      <c r="I178" s="28"/>
      <c r="J178" s="28"/>
      <c r="K178" s="28"/>
      <c r="L178" s="31"/>
    </row>
    <row r="179" spans="1:12" x14ac:dyDescent="0.25">
      <c r="A179" s="27" t="s">
        <v>683</v>
      </c>
      <c r="B179" s="27" t="s">
        <v>684</v>
      </c>
      <c r="C179" s="28">
        <v>18500</v>
      </c>
      <c r="D179" s="28">
        <v>18500</v>
      </c>
      <c r="E179" s="29">
        <v>18500</v>
      </c>
      <c r="F179" s="28"/>
      <c r="G179" s="28"/>
      <c r="H179" s="28"/>
      <c r="I179" s="28"/>
      <c r="J179" s="28"/>
      <c r="K179" s="28"/>
      <c r="L179" s="31">
        <f>+D179+G179-I179+J179-K179</f>
        <v>18500</v>
      </c>
    </row>
    <row r="180" spans="1:12" x14ac:dyDescent="0.25">
      <c r="A180" s="27">
        <v>5702</v>
      </c>
      <c r="B180" s="27" t="s">
        <v>159</v>
      </c>
      <c r="C180" s="28">
        <v>42710</v>
      </c>
      <c r="D180" s="28">
        <v>42710</v>
      </c>
      <c r="E180" s="29">
        <f>SUM(E181:E183)</f>
        <v>42710</v>
      </c>
      <c r="F180" s="28"/>
      <c r="G180" s="28"/>
      <c r="H180" s="28"/>
      <c r="I180" s="28"/>
      <c r="J180" s="28"/>
      <c r="K180" s="28"/>
      <c r="L180" s="31"/>
    </row>
    <row r="181" spans="1:12" x14ac:dyDescent="0.25">
      <c r="A181" s="27" t="s">
        <v>685</v>
      </c>
      <c r="B181" s="27" t="s">
        <v>686</v>
      </c>
      <c r="C181" s="28">
        <v>30210</v>
      </c>
      <c r="D181" s="28">
        <v>30210</v>
      </c>
      <c r="E181" s="29">
        <v>30210</v>
      </c>
      <c r="F181" s="28"/>
      <c r="G181" s="28"/>
      <c r="H181" s="28"/>
      <c r="I181" s="28"/>
      <c r="J181" s="28">
        <v>20000</v>
      </c>
      <c r="K181" s="28"/>
      <c r="L181" s="31">
        <f>+D181+G181-I181+J181-K181</f>
        <v>50210</v>
      </c>
    </row>
    <row r="182" spans="1:12" x14ac:dyDescent="0.25">
      <c r="A182" s="27" t="s">
        <v>687</v>
      </c>
      <c r="B182" s="27" t="s">
        <v>688</v>
      </c>
      <c r="C182" s="28">
        <v>10000</v>
      </c>
      <c r="D182" s="28">
        <v>10000</v>
      </c>
      <c r="E182" s="29">
        <v>10000</v>
      </c>
      <c r="F182" s="28"/>
      <c r="G182" s="28"/>
      <c r="H182" s="28"/>
      <c r="I182" s="28"/>
      <c r="J182" s="28"/>
      <c r="K182" s="28"/>
      <c r="L182" s="31">
        <f>+D182+G182-I182+J182-K182</f>
        <v>10000</v>
      </c>
    </row>
    <row r="183" spans="1:12" x14ac:dyDescent="0.25">
      <c r="A183" s="27" t="s">
        <v>689</v>
      </c>
      <c r="B183" s="27" t="s">
        <v>680</v>
      </c>
      <c r="C183" s="28">
        <v>2500</v>
      </c>
      <c r="D183" s="28">
        <v>2500</v>
      </c>
      <c r="E183" s="29">
        <v>2500</v>
      </c>
      <c r="F183" s="28"/>
      <c r="G183" s="28"/>
      <c r="H183" s="28"/>
      <c r="I183" s="28"/>
      <c r="J183" s="28"/>
      <c r="K183" s="28"/>
      <c r="L183" s="31">
        <f>+D183+G183-I183+J183-K183</f>
        <v>2500</v>
      </c>
    </row>
    <row r="184" spans="1:12" x14ac:dyDescent="0.25">
      <c r="A184" s="27"/>
      <c r="B184" s="27" t="s">
        <v>690</v>
      </c>
      <c r="C184" s="28">
        <v>214426</v>
      </c>
      <c r="D184" s="28">
        <v>214426</v>
      </c>
      <c r="E184" s="29"/>
      <c r="F184" s="28"/>
      <c r="G184" s="28"/>
      <c r="H184" s="28"/>
      <c r="I184" s="28"/>
      <c r="J184" s="28"/>
      <c r="K184" s="28"/>
      <c r="L184" s="31"/>
    </row>
    <row r="185" spans="1:12" x14ac:dyDescent="0.25">
      <c r="A185" s="27">
        <v>5801</v>
      </c>
      <c r="B185" s="27" t="s">
        <v>691</v>
      </c>
      <c r="C185" s="28">
        <v>214426</v>
      </c>
      <c r="D185" s="28">
        <v>214426</v>
      </c>
      <c r="E185" s="29">
        <f>SUM(E186:E188)</f>
        <v>214426</v>
      </c>
      <c r="F185" s="28"/>
      <c r="G185" s="28"/>
      <c r="H185" s="28"/>
      <c r="I185" s="28"/>
      <c r="J185" s="28"/>
      <c r="K185" s="28"/>
      <c r="L185" s="31"/>
    </row>
    <row r="186" spans="1:12" x14ac:dyDescent="0.25">
      <c r="A186" s="27" t="s">
        <v>692</v>
      </c>
      <c r="B186" s="27" t="s">
        <v>693</v>
      </c>
      <c r="C186" s="28">
        <v>115126</v>
      </c>
      <c r="D186" s="28">
        <v>115126</v>
      </c>
      <c r="E186" s="29">
        <v>115126</v>
      </c>
      <c r="F186" s="28"/>
      <c r="G186" s="28"/>
      <c r="H186" s="28"/>
      <c r="I186" s="28"/>
      <c r="J186" s="28"/>
      <c r="K186" s="28"/>
      <c r="L186" s="31">
        <f>+D186+G186-I186+J186-K186</f>
        <v>115126</v>
      </c>
    </row>
    <row r="187" spans="1:12" x14ac:dyDescent="0.25">
      <c r="A187" s="27" t="s">
        <v>694</v>
      </c>
      <c r="B187" s="27" t="s">
        <v>695</v>
      </c>
      <c r="C187" s="28">
        <v>89300</v>
      </c>
      <c r="D187" s="28">
        <v>89300</v>
      </c>
      <c r="E187" s="29">
        <v>89300</v>
      </c>
      <c r="F187" s="28"/>
      <c r="G187" s="28"/>
      <c r="H187" s="28"/>
      <c r="I187" s="28"/>
      <c r="J187" s="28"/>
      <c r="K187" s="28"/>
      <c r="L187" s="31">
        <f>+D187+G187-I187+J187-K187</f>
        <v>89300</v>
      </c>
    </row>
    <row r="188" spans="1:12" x14ac:dyDescent="0.25">
      <c r="A188" s="27" t="s">
        <v>696</v>
      </c>
      <c r="B188" s="27" t="s">
        <v>697</v>
      </c>
      <c r="C188" s="28">
        <v>10000</v>
      </c>
      <c r="D188" s="28">
        <v>10000</v>
      </c>
      <c r="E188" s="29">
        <v>10000</v>
      </c>
      <c r="F188" s="28"/>
      <c r="G188" s="28"/>
      <c r="H188" s="28"/>
      <c r="I188" s="28"/>
      <c r="J188" s="28"/>
      <c r="K188" s="28"/>
      <c r="L188" s="31">
        <f>+D188+G188-I188+J188-K188</f>
        <v>10000</v>
      </c>
    </row>
    <row r="189" spans="1:12" x14ac:dyDescent="0.25">
      <c r="A189" s="27"/>
      <c r="B189" s="27" t="s">
        <v>162</v>
      </c>
      <c r="C189" s="28">
        <v>10500</v>
      </c>
      <c r="D189" s="28">
        <v>10500</v>
      </c>
      <c r="E189" s="29"/>
      <c r="F189" s="28"/>
      <c r="G189" s="28"/>
      <c r="H189" s="28"/>
      <c r="I189" s="28"/>
      <c r="J189" s="28"/>
      <c r="K189" s="28"/>
      <c r="L189" s="31"/>
    </row>
    <row r="190" spans="1:12" x14ac:dyDescent="0.25">
      <c r="A190" s="27">
        <v>8401</v>
      </c>
      <c r="B190" s="27" t="s">
        <v>163</v>
      </c>
      <c r="C190" s="28">
        <v>10500</v>
      </c>
      <c r="D190" s="28">
        <v>10500</v>
      </c>
      <c r="E190" s="29">
        <f>SUM(E191:E192)</f>
        <v>10500</v>
      </c>
      <c r="F190" s="28"/>
      <c r="G190" s="28"/>
      <c r="H190" s="28"/>
      <c r="I190" s="28"/>
      <c r="J190" s="28"/>
      <c r="K190" s="28"/>
      <c r="L190" s="31"/>
    </row>
    <row r="191" spans="1:12" x14ac:dyDescent="0.25">
      <c r="A191" s="27" t="s">
        <v>698</v>
      </c>
      <c r="B191" s="27" t="s">
        <v>601</v>
      </c>
      <c r="C191" s="28">
        <v>3000</v>
      </c>
      <c r="D191" s="28">
        <v>3000</v>
      </c>
      <c r="E191" s="29">
        <v>3000</v>
      </c>
      <c r="F191" s="28"/>
      <c r="G191" s="28"/>
      <c r="H191" s="28"/>
      <c r="I191" s="28"/>
      <c r="J191" s="28"/>
      <c r="K191" s="28"/>
      <c r="L191" s="31">
        <f>+D191+G191-I191+J191-K191</f>
        <v>3000</v>
      </c>
    </row>
    <row r="192" spans="1:12" x14ac:dyDescent="0.25">
      <c r="A192" s="27" t="s">
        <v>699</v>
      </c>
      <c r="B192" s="27" t="s">
        <v>123</v>
      </c>
      <c r="C192" s="28">
        <v>7500</v>
      </c>
      <c r="D192" s="28">
        <v>7500</v>
      </c>
      <c r="E192" s="29">
        <v>7500</v>
      </c>
      <c r="F192" s="28"/>
      <c r="G192" s="28"/>
      <c r="H192" s="28"/>
      <c r="I192" s="28"/>
      <c r="J192" s="28"/>
      <c r="K192" s="28"/>
      <c r="L192" s="31">
        <f>+D192+G192-I192+J192-K192</f>
        <v>7500</v>
      </c>
    </row>
    <row r="193" spans="1:12" x14ac:dyDescent="0.25">
      <c r="A193" s="27"/>
      <c r="B193" s="41" t="s">
        <v>700</v>
      </c>
      <c r="C193" s="28">
        <v>735799.98</v>
      </c>
      <c r="D193" s="28">
        <v>655385.98</v>
      </c>
      <c r="E193" s="30">
        <f>SUM(E196,E202,E207,E220)</f>
        <v>655385.98</v>
      </c>
      <c r="F193" s="28"/>
      <c r="G193" s="28"/>
      <c r="H193" s="28"/>
      <c r="I193" s="28"/>
      <c r="J193" s="28"/>
      <c r="K193" s="28"/>
      <c r="L193" s="31"/>
    </row>
    <row r="194" spans="1:12" x14ac:dyDescent="0.25">
      <c r="A194" s="27"/>
      <c r="B194" s="27" t="s">
        <v>701</v>
      </c>
      <c r="C194" s="28">
        <v>682299.98</v>
      </c>
      <c r="D194" s="28">
        <v>601885.98</v>
      </c>
      <c r="E194" s="29"/>
      <c r="F194" s="28"/>
      <c r="G194" s="28"/>
      <c r="H194" s="28"/>
      <c r="I194" s="28"/>
      <c r="J194" s="28"/>
      <c r="K194" s="28"/>
      <c r="L194" s="31"/>
    </row>
    <row r="195" spans="1:12" x14ac:dyDescent="0.25">
      <c r="A195" s="27"/>
      <c r="B195" s="27" t="s">
        <v>702</v>
      </c>
      <c r="C195" s="28">
        <v>505362</v>
      </c>
      <c r="D195" s="28">
        <v>403388</v>
      </c>
      <c r="E195" s="29"/>
      <c r="F195" s="28"/>
      <c r="G195" s="28"/>
      <c r="H195" s="28"/>
      <c r="I195" s="28"/>
      <c r="J195" s="28"/>
      <c r="K195" s="28"/>
      <c r="L195" s="31"/>
    </row>
    <row r="196" spans="1:12" x14ac:dyDescent="0.25">
      <c r="A196" s="27">
        <v>7306</v>
      </c>
      <c r="B196" s="27" t="s">
        <v>131</v>
      </c>
      <c r="C196" s="28">
        <v>505362</v>
      </c>
      <c r="D196" s="28">
        <v>403388</v>
      </c>
      <c r="E196" s="29">
        <f>SUM(E197:E200)</f>
        <v>403388</v>
      </c>
      <c r="F196" s="28"/>
      <c r="G196" s="28"/>
      <c r="H196" s="28"/>
      <c r="I196" s="28"/>
      <c r="J196" s="28"/>
      <c r="K196" s="28"/>
      <c r="L196" s="31"/>
    </row>
    <row r="197" spans="1:12" x14ac:dyDescent="0.25">
      <c r="A197" s="27" t="s">
        <v>703</v>
      </c>
      <c r="B197" s="27" t="s">
        <v>704</v>
      </c>
      <c r="C197" s="28">
        <v>169176</v>
      </c>
      <c r="D197" s="28">
        <v>148000</v>
      </c>
      <c r="E197" s="29">
        <v>148000</v>
      </c>
      <c r="F197" s="28"/>
      <c r="G197" s="28"/>
      <c r="H197" s="28"/>
      <c r="I197" s="28"/>
      <c r="J197" s="28"/>
      <c r="K197" s="28"/>
      <c r="L197" s="31">
        <f>+D197+G197-I197+J197-K197</f>
        <v>148000</v>
      </c>
    </row>
    <row r="198" spans="1:12" x14ac:dyDescent="0.25">
      <c r="A198" s="27" t="s">
        <v>705</v>
      </c>
      <c r="B198" s="27" t="s">
        <v>706</v>
      </c>
      <c r="C198" s="28">
        <v>110466</v>
      </c>
      <c r="D198" s="28">
        <v>71000</v>
      </c>
      <c r="E198" s="29">
        <v>71000</v>
      </c>
      <c r="F198" s="28"/>
      <c r="G198" s="28"/>
      <c r="H198" s="28"/>
      <c r="I198" s="28"/>
      <c r="J198" s="28"/>
      <c r="K198" s="28"/>
      <c r="L198" s="31">
        <f>+D198+G198-I198+J198-K198</f>
        <v>71000</v>
      </c>
    </row>
    <row r="199" spans="1:12" x14ac:dyDescent="0.25">
      <c r="A199" s="27" t="s">
        <v>707</v>
      </c>
      <c r="B199" s="27" t="s">
        <v>708</v>
      </c>
      <c r="C199" s="28">
        <v>111948</v>
      </c>
      <c r="D199" s="28">
        <v>90388</v>
      </c>
      <c r="E199" s="29">
        <v>90388</v>
      </c>
      <c r="F199" s="28"/>
      <c r="G199" s="28"/>
      <c r="H199" s="28"/>
      <c r="I199" s="28"/>
      <c r="J199" s="28"/>
      <c r="K199" s="28">
        <v>9000</v>
      </c>
      <c r="L199" s="31">
        <f>+D199+G199-I199+J199-K199</f>
        <v>81388</v>
      </c>
    </row>
    <row r="200" spans="1:12" x14ac:dyDescent="0.25">
      <c r="A200" s="27" t="s">
        <v>709</v>
      </c>
      <c r="B200" s="27" t="s">
        <v>710</v>
      </c>
      <c r="C200" s="28">
        <v>113772</v>
      </c>
      <c r="D200" s="28">
        <v>94000</v>
      </c>
      <c r="E200" s="29">
        <v>94000</v>
      </c>
      <c r="F200" s="28"/>
      <c r="G200" s="28"/>
      <c r="H200" s="28"/>
      <c r="I200" s="28"/>
      <c r="J200" s="28"/>
      <c r="K200" s="28"/>
      <c r="L200" s="31">
        <f>+D200+G200-I200+J200-K200</f>
        <v>94000</v>
      </c>
    </row>
    <row r="201" spans="1:12" x14ac:dyDescent="0.25">
      <c r="A201" s="27"/>
      <c r="B201" s="27" t="s">
        <v>711</v>
      </c>
      <c r="C201" s="28">
        <v>176937.98</v>
      </c>
      <c r="D201" s="28">
        <v>198497.98</v>
      </c>
      <c r="E201" s="29"/>
      <c r="F201" s="28"/>
      <c r="G201" s="28"/>
      <c r="H201" s="28"/>
      <c r="I201" s="28"/>
      <c r="J201" s="28"/>
      <c r="K201" s="28"/>
      <c r="L201" s="31"/>
    </row>
    <row r="202" spans="1:12" x14ac:dyDescent="0.25">
      <c r="A202" s="27">
        <v>7306</v>
      </c>
      <c r="B202" s="27" t="s">
        <v>131</v>
      </c>
      <c r="C202" s="28">
        <v>176937.98</v>
      </c>
      <c r="D202" s="28">
        <v>198497.98</v>
      </c>
      <c r="E202" s="29">
        <f>SUM(E203:E206)</f>
        <v>198497.98</v>
      </c>
      <c r="F202" s="28"/>
      <c r="G202" s="28"/>
      <c r="H202" s="28"/>
      <c r="I202" s="28"/>
      <c r="J202" s="28"/>
      <c r="K202" s="28"/>
      <c r="L202" s="31"/>
    </row>
    <row r="203" spans="1:12" x14ac:dyDescent="0.25">
      <c r="A203" s="27" t="s">
        <v>712</v>
      </c>
      <c r="B203" s="27" t="s">
        <v>713</v>
      </c>
      <c r="C203" s="28">
        <v>75000</v>
      </c>
      <c r="D203" s="28">
        <v>75000</v>
      </c>
      <c r="E203" s="29">
        <v>75000</v>
      </c>
      <c r="F203" s="28"/>
      <c r="G203" s="28"/>
      <c r="H203" s="28"/>
      <c r="I203" s="28"/>
      <c r="J203" s="28"/>
      <c r="K203" s="28"/>
      <c r="L203" s="31">
        <f>+D203+G203-I203+J203-K203</f>
        <v>75000</v>
      </c>
    </row>
    <row r="204" spans="1:12" x14ac:dyDescent="0.25">
      <c r="A204" s="27" t="s">
        <v>714</v>
      </c>
      <c r="B204" s="27" t="s">
        <v>715</v>
      </c>
      <c r="C204" s="28">
        <v>54720</v>
      </c>
      <c r="D204" s="28">
        <v>54720</v>
      </c>
      <c r="E204" s="29">
        <v>54720</v>
      </c>
      <c r="F204" s="28"/>
      <c r="G204" s="28"/>
      <c r="H204" s="28"/>
      <c r="I204" s="28"/>
      <c r="J204" s="28"/>
      <c r="K204" s="28">
        <v>54720</v>
      </c>
      <c r="L204" s="31">
        <f>+D204+G204-I204+J204-K204</f>
        <v>0</v>
      </c>
    </row>
    <row r="205" spans="1:12" x14ac:dyDescent="0.25">
      <c r="A205" s="27" t="s">
        <v>18</v>
      </c>
      <c r="B205" s="27" t="s">
        <v>716</v>
      </c>
      <c r="C205" s="28">
        <v>7179.63</v>
      </c>
      <c r="D205" s="28">
        <v>7179.63</v>
      </c>
      <c r="E205" s="29">
        <v>7179.63</v>
      </c>
      <c r="F205" s="28"/>
      <c r="G205" s="28"/>
      <c r="H205" s="28"/>
      <c r="I205" s="28"/>
      <c r="J205" s="28"/>
      <c r="K205" s="28"/>
      <c r="L205" s="31">
        <f>+D205+G205-I205+J205-K205</f>
        <v>7179.63</v>
      </c>
    </row>
    <row r="206" spans="1:12" x14ac:dyDescent="0.25">
      <c r="A206" s="27" t="s">
        <v>717</v>
      </c>
      <c r="B206" s="27" t="s">
        <v>133</v>
      </c>
      <c r="C206" s="28">
        <v>40038.35</v>
      </c>
      <c r="D206" s="28">
        <v>61598.35</v>
      </c>
      <c r="E206" s="29">
        <v>61598.35</v>
      </c>
      <c r="F206" s="28"/>
      <c r="G206" s="28"/>
      <c r="H206" s="28"/>
      <c r="I206" s="28"/>
      <c r="J206" s="28">
        <v>29123.74</v>
      </c>
      <c r="K206" s="28"/>
      <c r="L206" s="31">
        <f>+D206+G206-I206+J206-K206</f>
        <v>90722.09</v>
      </c>
    </row>
    <row r="207" spans="1:12" x14ac:dyDescent="0.25">
      <c r="A207" s="27"/>
      <c r="B207" s="27" t="s">
        <v>718</v>
      </c>
      <c r="C207" s="28">
        <v>41562</v>
      </c>
      <c r="D207" s="28">
        <v>41562</v>
      </c>
      <c r="E207" s="30">
        <f>SUM(E209,E212,E214,E218)</f>
        <v>41562</v>
      </c>
      <c r="F207" s="28"/>
      <c r="G207" s="28"/>
      <c r="H207" s="28"/>
      <c r="I207" s="28"/>
      <c r="J207" s="28"/>
      <c r="K207" s="28"/>
      <c r="L207" s="31"/>
    </row>
    <row r="208" spans="1:12" x14ac:dyDescent="0.25">
      <c r="A208" s="27"/>
      <c r="B208" s="27" t="s">
        <v>719</v>
      </c>
      <c r="C208" s="28">
        <v>41562</v>
      </c>
      <c r="D208" s="28">
        <v>41562</v>
      </c>
      <c r="E208" s="29"/>
      <c r="F208" s="28"/>
      <c r="G208" s="28"/>
      <c r="H208" s="28"/>
      <c r="I208" s="28"/>
      <c r="J208" s="28"/>
      <c r="K208" s="28"/>
      <c r="L208" s="31"/>
    </row>
    <row r="209" spans="1:12" x14ac:dyDescent="0.25">
      <c r="A209" s="27">
        <v>7302</v>
      </c>
      <c r="B209" s="27" t="s">
        <v>111</v>
      </c>
      <c r="C209" s="28">
        <v>4500</v>
      </c>
      <c r="D209" s="28">
        <v>4500</v>
      </c>
      <c r="E209" s="29">
        <f>SUM(E210:E211)</f>
        <v>4500</v>
      </c>
      <c r="F209" s="28"/>
      <c r="G209" s="28"/>
      <c r="H209" s="28"/>
      <c r="I209" s="28"/>
      <c r="J209" s="28"/>
      <c r="K209" s="28"/>
      <c r="L209" s="31"/>
    </row>
    <row r="210" spans="1:12" x14ac:dyDescent="0.25">
      <c r="A210" s="27" t="s">
        <v>720</v>
      </c>
      <c r="B210" s="27" t="s">
        <v>587</v>
      </c>
      <c r="C210" s="28">
        <v>2000</v>
      </c>
      <c r="D210" s="28">
        <v>2000</v>
      </c>
      <c r="E210" s="29">
        <v>2000</v>
      </c>
      <c r="F210" s="28"/>
      <c r="G210" s="28"/>
      <c r="H210" s="28"/>
      <c r="I210" s="28"/>
      <c r="J210" s="28"/>
      <c r="K210" s="28"/>
      <c r="L210" s="31">
        <f>+D210+G210-I210+J210-K210</f>
        <v>2000</v>
      </c>
    </row>
    <row r="211" spans="1:12" x14ac:dyDescent="0.25">
      <c r="A211" s="27" t="s">
        <v>721</v>
      </c>
      <c r="B211" s="27" t="s">
        <v>722</v>
      </c>
      <c r="C211" s="28">
        <v>2500</v>
      </c>
      <c r="D211" s="28">
        <v>2500</v>
      </c>
      <c r="E211" s="29">
        <v>2500</v>
      </c>
      <c r="F211" s="28"/>
      <c r="G211" s="28"/>
      <c r="H211" s="28"/>
      <c r="I211" s="28"/>
      <c r="J211" s="28"/>
      <c r="K211" s="28"/>
      <c r="L211" s="31">
        <f>+D211+G211-I211+J211-K211</f>
        <v>2500</v>
      </c>
    </row>
    <row r="212" spans="1:12" x14ac:dyDescent="0.25">
      <c r="A212" s="27">
        <v>7305</v>
      </c>
      <c r="B212" s="27" t="s">
        <v>128</v>
      </c>
      <c r="C212" s="28">
        <v>24000</v>
      </c>
      <c r="D212" s="28">
        <v>24000</v>
      </c>
      <c r="E212" s="29">
        <f>SUM(E213)</f>
        <v>24000</v>
      </c>
      <c r="F212" s="28"/>
      <c r="G212" s="28"/>
      <c r="H212" s="28"/>
      <c r="I212" s="28"/>
      <c r="J212" s="28"/>
      <c r="K212" s="28"/>
      <c r="L212" s="31"/>
    </row>
    <row r="213" spans="1:12" x14ac:dyDescent="0.25">
      <c r="A213" s="27" t="s">
        <v>723</v>
      </c>
      <c r="B213" s="27" t="s">
        <v>651</v>
      </c>
      <c r="C213" s="28">
        <v>24000</v>
      </c>
      <c r="D213" s="28">
        <v>24000</v>
      </c>
      <c r="E213" s="29">
        <v>24000</v>
      </c>
      <c r="F213" s="28"/>
      <c r="G213" s="28"/>
      <c r="H213" s="28"/>
      <c r="I213" s="28"/>
      <c r="J213" s="28"/>
      <c r="K213" s="28"/>
      <c r="L213" s="31">
        <f>+D213+G213-I213+J213-K213</f>
        <v>24000</v>
      </c>
    </row>
    <row r="214" spans="1:12" x14ac:dyDescent="0.25">
      <c r="A214" s="27">
        <v>7308</v>
      </c>
      <c r="B214" s="27" t="s">
        <v>134</v>
      </c>
      <c r="C214" s="28">
        <v>8000</v>
      </c>
      <c r="D214" s="28">
        <v>7498</v>
      </c>
      <c r="E214" s="29">
        <f>SUM(E215:E217)</f>
        <v>7498</v>
      </c>
      <c r="F214" s="28"/>
      <c r="G214" s="28"/>
      <c r="H214" s="28"/>
      <c r="I214" s="28"/>
      <c r="J214" s="28"/>
      <c r="K214" s="28"/>
      <c r="L214" s="31"/>
    </row>
    <row r="215" spans="1:12" x14ac:dyDescent="0.25">
      <c r="A215" s="27" t="s">
        <v>724</v>
      </c>
      <c r="B215" s="27" t="s">
        <v>725</v>
      </c>
      <c r="C215" s="27">
        <v>0</v>
      </c>
      <c r="D215" s="28">
        <v>3083.7</v>
      </c>
      <c r="E215" s="29">
        <v>3083.7</v>
      </c>
      <c r="F215" s="28"/>
      <c r="G215" s="28"/>
      <c r="H215" s="28"/>
      <c r="I215" s="28"/>
      <c r="J215" s="28">
        <v>6691.7</v>
      </c>
      <c r="K215" s="28"/>
      <c r="L215" s="31">
        <f>+D215+G215-I215+J215-K215</f>
        <v>9775.4</v>
      </c>
    </row>
    <row r="216" spans="1:12" x14ac:dyDescent="0.25">
      <c r="A216" s="27" t="s">
        <v>726</v>
      </c>
      <c r="B216" s="27" t="s">
        <v>619</v>
      </c>
      <c r="C216" s="28">
        <v>3000</v>
      </c>
      <c r="D216" s="28">
        <v>2498</v>
      </c>
      <c r="E216" s="29">
        <v>2498</v>
      </c>
      <c r="F216" s="28"/>
      <c r="G216" s="28"/>
      <c r="H216" s="28"/>
      <c r="I216" s="28"/>
      <c r="J216" s="28"/>
      <c r="K216" s="28"/>
      <c r="L216" s="31">
        <f>+D216+G216-I216+J216-K216</f>
        <v>2498</v>
      </c>
    </row>
    <row r="217" spans="1:12" x14ac:dyDescent="0.25">
      <c r="A217" s="27" t="s">
        <v>727</v>
      </c>
      <c r="B217" s="27" t="s">
        <v>554</v>
      </c>
      <c r="C217" s="28">
        <v>5000</v>
      </c>
      <c r="D217" s="28">
        <v>1916.3</v>
      </c>
      <c r="E217" s="29">
        <v>1916.3</v>
      </c>
      <c r="F217" s="28"/>
      <c r="G217" s="28"/>
      <c r="H217" s="28"/>
      <c r="I217" s="28"/>
      <c r="J217" s="28"/>
      <c r="K217" s="28"/>
      <c r="L217" s="31">
        <f>+D217+G217-I217+J217-K217</f>
        <v>1916.3</v>
      </c>
    </row>
    <row r="218" spans="1:12" x14ac:dyDescent="0.25">
      <c r="A218" s="27">
        <v>7314</v>
      </c>
      <c r="B218" s="27" t="s">
        <v>151</v>
      </c>
      <c r="C218" s="28">
        <v>5062</v>
      </c>
      <c r="D218" s="28">
        <v>5564</v>
      </c>
      <c r="E218" s="29">
        <f>SUM(E219)</f>
        <v>5564</v>
      </c>
      <c r="F218" s="28"/>
      <c r="G218" s="28"/>
      <c r="H218" s="28"/>
      <c r="I218" s="28"/>
      <c r="J218" s="28"/>
      <c r="K218" s="28"/>
      <c r="L218" s="31"/>
    </row>
    <row r="219" spans="1:12" x14ac:dyDescent="0.25">
      <c r="A219" s="27" t="s">
        <v>728</v>
      </c>
      <c r="B219" s="27" t="s">
        <v>601</v>
      </c>
      <c r="C219" s="28">
        <v>5062</v>
      </c>
      <c r="D219" s="28">
        <v>5564</v>
      </c>
      <c r="E219" s="29">
        <v>5564</v>
      </c>
      <c r="F219" s="28"/>
      <c r="G219" s="28"/>
      <c r="H219" s="28"/>
      <c r="I219" s="28"/>
      <c r="J219" s="28"/>
      <c r="K219" s="28">
        <v>550</v>
      </c>
      <c r="L219" s="31">
        <f>+D219+G219-I219+J219-K219</f>
        <v>5014</v>
      </c>
    </row>
    <row r="220" spans="1:12" x14ac:dyDescent="0.25">
      <c r="A220" s="27"/>
      <c r="B220" s="27" t="s">
        <v>729</v>
      </c>
      <c r="C220" s="28">
        <v>11938</v>
      </c>
      <c r="D220" s="28">
        <v>11938</v>
      </c>
      <c r="E220" s="30">
        <f>SUM(E222,E224,E227)</f>
        <v>11938</v>
      </c>
      <c r="F220" s="28"/>
      <c r="G220" s="28"/>
      <c r="H220" s="28"/>
      <c r="I220" s="28"/>
      <c r="J220" s="28"/>
      <c r="K220" s="28"/>
      <c r="L220" s="31"/>
    </row>
    <row r="221" spans="1:12" x14ac:dyDescent="0.25">
      <c r="A221" s="27"/>
      <c r="B221" s="27" t="s">
        <v>719</v>
      </c>
      <c r="C221" s="28">
        <v>9224</v>
      </c>
      <c r="D221" s="28">
        <v>9224</v>
      </c>
      <c r="E221" s="29"/>
      <c r="F221" s="28"/>
      <c r="G221" s="28"/>
      <c r="H221" s="28"/>
      <c r="I221" s="28"/>
      <c r="J221" s="28"/>
      <c r="K221" s="28"/>
      <c r="L221" s="31"/>
    </row>
    <row r="222" spans="1:12" x14ac:dyDescent="0.25">
      <c r="A222" s="27">
        <v>7302</v>
      </c>
      <c r="B222" s="27" t="s">
        <v>111</v>
      </c>
      <c r="C222" s="28">
        <v>6786</v>
      </c>
      <c r="D222" s="28">
        <v>6786</v>
      </c>
      <c r="E222" s="29">
        <f>SUM(E223)</f>
        <v>6786</v>
      </c>
      <c r="F222" s="28"/>
      <c r="G222" s="28"/>
      <c r="H222" s="28"/>
      <c r="I222" s="28"/>
      <c r="J222" s="28"/>
      <c r="K222" s="28"/>
      <c r="L222" s="31"/>
    </row>
    <row r="223" spans="1:12" x14ac:dyDescent="0.25">
      <c r="A223" s="27" t="s">
        <v>730</v>
      </c>
      <c r="B223" s="27" t="s">
        <v>731</v>
      </c>
      <c r="C223" s="28">
        <v>6786</v>
      </c>
      <c r="D223" s="28">
        <v>6786</v>
      </c>
      <c r="E223" s="29">
        <v>6786</v>
      </c>
      <c r="F223" s="28"/>
      <c r="G223" s="28"/>
      <c r="H223" s="28"/>
      <c r="I223" s="28"/>
      <c r="J223" s="28"/>
      <c r="K223" s="28"/>
      <c r="L223" s="31">
        <f>+D223+G223-I223+J223-K223</f>
        <v>6786</v>
      </c>
    </row>
    <row r="224" spans="1:12" x14ac:dyDescent="0.25">
      <c r="A224" s="27">
        <v>7304</v>
      </c>
      <c r="B224" s="27" t="s">
        <v>121</v>
      </c>
      <c r="C224" s="28">
        <v>2438</v>
      </c>
      <c r="D224" s="28">
        <v>2438</v>
      </c>
      <c r="E224" s="29">
        <f>SUM(E225)</f>
        <v>2438</v>
      </c>
      <c r="F224" s="28"/>
      <c r="G224" s="28"/>
      <c r="H224" s="28"/>
      <c r="I224" s="28"/>
      <c r="J224" s="28"/>
      <c r="K224" s="28"/>
      <c r="L224" s="31"/>
    </row>
    <row r="225" spans="1:13" x14ac:dyDescent="0.25">
      <c r="A225" s="27" t="s">
        <v>732</v>
      </c>
      <c r="B225" s="27" t="s">
        <v>123</v>
      </c>
      <c r="C225" s="28">
        <v>2438</v>
      </c>
      <c r="D225" s="28">
        <v>2438</v>
      </c>
      <c r="E225" s="29">
        <v>2438</v>
      </c>
      <c r="F225" s="28"/>
      <c r="G225" s="28"/>
      <c r="H225" s="28"/>
      <c r="I225" s="28"/>
      <c r="J225" s="28"/>
      <c r="K225" s="28"/>
      <c r="L225" s="31">
        <f>+D225+G225-I225+J225-K225</f>
        <v>2438</v>
      </c>
    </row>
    <row r="226" spans="1:13" x14ac:dyDescent="0.25">
      <c r="A226" s="27"/>
      <c r="B226" s="27" t="s">
        <v>563</v>
      </c>
      <c r="C226" s="28">
        <v>2714</v>
      </c>
      <c r="D226" s="28">
        <v>2714</v>
      </c>
      <c r="E226" s="29"/>
      <c r="F226" s="28"/>
      <c r="G226" s="28"/>
      <c r="H226" s="28"/>
      <c r="I226" s="28"/>
      <c r="J226" s="28"/>
      <c r="K226" s="28"/>
      <c r="L226" s="31"/>
    </row>
    <row r="227" spans="1:13" x14ac:dyDescent="0.25">
      <c r="A227" s="27">
        <v>8401</v>
      </c>
      <c r="B227" s="27" t="s">
        <v>163</v>
      </c>
      <c r="C227" s="28">
        <v>2714</v>
      </c>
      <c r="D227" s="28">
        <v>2714</v>
      </c>
      <c r="E227" s="29">
        <f>SUM(E228)</f>
        <v>2714</v>
      </c>
      <c r="F227" s="28"/>
      <c r="G227" s="28"/>
      <c r="H227" s="28"/>
      <c r="I227" s="28"/>
      <c r="J227" s="28"/>
      <c r="K227" s="28"/>
      <c r="L227" s="31"/>
    </row>
    <row r="228" spans="1:13" x14ac:dyDescent="0.25">
      <c r="A228" s="27" t="s">
        <v>733</v>
      </c>
      <c r="B228" s="27" t="s">
        <v>123</v>
      </c>
      <c r="C228" s="28">
        <v>2714</v>
      </c>
      <c r="D228" s="28">
        <v>2714</v>
      </c>
      <c r="E228" s="29">
        <v>2714</v>
      </c>
      <c r="F228" s="28"/>
      <c r="G228" s="28"/>
      <c r="H228" s="28"/>
      <c r="I228" s="28"/>
      <c r="J228" s="28"/>
      <c r="K228" s="28"/>
      <c r="L228" s="31">
        <f>+D228+G228-I228+J228-K228</f>
        <v>2714</v>
      </c>
    </row>
    <row r="229" spans="1:13" x14ac:dyDescent="0.25">
      <c r="A229" s="27"/>
      <c r="B229" s="42" t="s">
        <v>734</v>
      </c>
      <c r="C229" s="43">
        <v>1752692.8</v>
      </c>
      <c r="D229" s="43">
        <v>1752692.8</v>
      </c>
      <c r="E229" s="30">
        <f>SUM(E233,E235,E240,E242,E247,E249,E252,E256,E260,E262,E264,E270,E272,E274,E277,E280,E291,E294,E298,E305,E308,E312,E317,E319,E324)</f>
        <v>1752692.8</v>
      </c>
      <c r="F229" s="28"/>
      <c r="G229" s="28"/>
      <c r="H229" s="28"/>
      <c r="I229" s="28"/>
      <c r="J229" s="28"/>
      <c r="K229" s="28"/>
      <c r="L229" s="31"/>
      <c r="M229" s="44">
        <f>SUM(L230:L332)</f>
        <v>1851037.53</v>
      </c>
    </row>
    <row r="230" spans="1:13" x14ac:dyDescent="0.25">
      <c r="A230" s="27"/>
      <c r="B230" s="27" t="s">
        <v>735</v>
      </c>
      <c r="C230" s="28">
        <v>746004.35</v>
      </c>
      <c r="D230" s="28">
        <v>746004.35</v>
      </c>
      <c r="E230" s="29"/>
      <c r="F230" s="28"/>
      <c r="G230" s="28"/>
      <c r="H230" s="28"/>
      <c r="I230" s="28"/>
      <c r="J230" s="28"/>
      <c r="K230" s="28"/>
      <c r="L230" s="31"/>
    </row>
    <row r="231" spans="1:13" x14ac:dyDescent="0.25">
      <c r="A231" s="27"/>
      <c r="B231" s="27" t="s">
        <v>42</v>
      </c>
      <c r="C231" s="28">
        <v>302004.34999999998</v>
      </c>
      <c r="D231" s="28">
        <v>302004.34999999998</v>
      </c>
      <c r="E231" s="29"/>
      <c r="F231" s="28"/>
      <c r="G231" s="28"/>
      <c r="H231" s="28"/>
      <c r="I231" s="28"/>
      <c r="J231" s="28"/>
      <c r="K231" s="28"/>
      <c r="L231" s="31"/>
    </row>
    <row r="232" spans="1:13" x14ac:dyDescent="0.25">
      <c r="A232" s="27"/>
      <c r="B232" s="27" t="s">
        <v>59</v>
      </c>
      <c r="C232" s="28">
        <v>295844.59000000003</v>
      </c>
      <c r="D232" s="28">
        <v>295844.59000000003</v>
      </c>
      <c r="E232" s="29"/>
      <c r="F232" s="28"/>
      <c r="G232" s="28"/>
      <c r="H232" s="28"/>
      <c r="I232" s="28"/>
      <c r="J232" s="28"/>
      <c r="K232" s="28"/>
      <c r="L232" s="31"/>
    </row>
    <row r="233" spans="1:13" x14ac:dyDescent="0.25">
      <c r="A233" s="27">
        <v>7101</v>
      </c>
      <c r="B233" s="27" t="s">
        <v>60</v>
      </c>
      <c r="C233" s="28">
        <v>172791.72</v>
      </c>
      <c r="D233" s="28">
        <v>172791.72</v>
      </c>
      <c r="E233" s="29">
        <f>SUM(E234)</f>
        <v>172791.72</v>
      </c>
      <c r="F233" s="28"/>
      <c r="G233" s="28"/>
      <c r="H233" s="28"/>
      <c r="I233" s="28"/>
      <c r="J233" s="28"/>
      <c r="K233" s="28"/>
      <c r="L233" s="31"/>
    </row>
    <row r="234" spans="1:13" x14ac:dyDescent="0.25">
      <c r="A234" s="27" t="s">
        <v>736</v>
      </c>
      <c r="B234" s="27" t="s">
        <v>62</v>
      </c>
      <c r="C234" s="28">
        <v>172791.72</v>
      </c>
      <c r="D234" s="28">
        <v>172791.72</v>
      </c>
      <c r="E234" s="29">
        <v>172791.72</v>
      </c>
      <c r="F234" s="28"/>
      <c r="G234" s="28"/>
      <c r="H234" s="28"/>
      <c r="I234" s="28"/>
      <c r="J234" s="28"/>
      <c r="K234" s="28"/>
      <c r="L234" s="31">
        <f>+D234+G234-I234+J234-K234</f>
        <v>172791.72</v>
      </c>
    </row>
    <row r="235" spans="1:13" x14ac:dyDescent="0.25">
      <c r="A235" s="27">
        <v>7102</v>
      </c>
      <c r="B235" s="27" t="s">
        <v>65</v>
      </c>
      <c r="C235" s="28">
        <v>19523.32</v>
      </c>
      <c r="D235" s="28">
        <v>27006.639999999999</v>
      </c>
      <c r="E235" s="29">
        <f>SUM(E236:E238)</f>
        <v>27006.639999999999</v>
      </c>
      <c r="F235" s="28"/>
      <c r="G235" s="28"/>
      <c r="H235" s="28"/>
      <c r="I235" s="28"/>
      <c r="J235" s="28"/>
      <c r="K235" s="28"/>
      <c r="L235" s="31"/>
    </row>
    <row r="236" spans="1:13" x14ac:dyDescent="0.25">
      <c r="A236" s="27" t="s">
        <v>737</v>
      </c>
      <c r="B236" s="27" t="s">
        <v>67</v>
      </c>
      <c r="C236" s="28">
        <v>14399.31</v>
      </c>
      <c r="D236" s="28">
        <v>14399.31</v>
      </c>
      <c r="E236" s="29">
        <v>14399.31</v>
      </c>
      <c r="F236" s="28"/>
      <c r="G236" s="28"/>
      <c r="H236" s="28"/>
      <c r="I236" s="28"/>
      <c r="J236" s="28"/>
      <c r="K236" s="28"/>
      <c r="L236" s="31">
        <f>+D236+G236-I236+J236-K236</f>
        <v>14399.31</v>
      </c>
    </row>
    <row r="237" spans="1:13" x14ac:dyDescent="0.25">
      <c r="A237" s="27" t="s">
        <v>738</v>
      </c>
      <c r="B237" s="27" t="s">
        <v>71</v>
      </c>
      <c r="C237" s="27">
        <v>0</v>
      </c>
      <c r="D237" s="28">
        <v>4858.32</v>
      </c>
      <c r="E237" s="29">
        <v>4858.32</v>
      </c>
      <c r="F237" s="28"/>
      <c r="G237" s="28"/>
      <c r="H237" s="28"/>
      <c r="I237" s="28"/>
      <c r="J237" s="28">
        <v>6089.98</v>
      </c>
      <c r="K237" s="28"/>
      <c r="L237" s="31">
        <f>+D237+G237-I237+J237-K237</f>
        <v>10948.3</v>
      </c>
    </row>
    <row r="238" spans="1:13" x14ac:dyDescent="0.25">
      <c r="A238" s="27" t="s">
        <v>739</v>
      </c>
      <c r="B238" s="27" t="s">
        <v>73</v>
      </c>
      <c r="C238" s="28">
        <v>5124.01</v>
      </c>
      <c r="D238" s="28">
        <v>7749.01</v>
      </c>
      <c r="E238" s="29">
        <v>7749.01</v>
      </c>
      <c r="F238" s="28"/>
      <c r="G238" s="28"/>
      <c r="H238" s="28"/>
      <c r="I238" s="28"/>
      <c r="J238" s="28"/>
      <c r="K238" s="28"/>
      <c r="L238" s="31">
        <f>+D238+G238-I238+J238-K238</f>
        <v>7749.01</v>
      </c>
    </row>
    <row r="239" spans="1:13" x14ac:dyDescent="0.25">
      <c r="A239" s="27" t="s">
        <v>740</v>
      </c>
      <c r="B239" s="27" t="s">
        <v>77</v>
      </c>
      <c r="C239" s="28"/>
      <c r="D239" s="28"/>
      <c r="E239" s="29">
        <v>0</v>
      </c>
      <c r="F239" s="28"/>
      <c r="G239" s="28"/>
      <c r="H239" s="28"/>
      <c r="I239" s="28"/>
      <c r="J239" s="28">
        <v>3375</v>
      </c>
      <c r="K239" s="28"/>
      <c r="L239" s="31">
        <f>+D239+G239-I239+J239-K239</f>
        <v>3375</v>
      </c>
    </row>
    <row r="240" spans="1:13" x14ac:dyDescent="0.25">
      <c r="A240" s="27">
        <v>7105</v>
      </c>
      <c r="B240" s="27" t="s">
        <v>80</v>
      </c>
      <c r="C240" s="27">
        <v>0</v>
      </c>
      <c r="D240" s="28">
        <v>19524</v>
      </c>
      <c r="E240" s="29">
        <f>SUM(E241)</f>
        <v>19524</v>
      </c>
      <c r="F240" s="28"/>
      <c r="G240" s="28"/>
      <c r="H240" s="28"/>
      <c r="I240" s="28"/>
      <c r="J240" s="28"/>
      <c r="K240" s="28"/>
      <c r="L240" s="31"/>
    </row>
    <row r="241" spans="1:12" x14ac:dyDescent="0.25">
      <c r="A241" s="27" t="s">
        <v>741</v>
      </c>
      <c r="B241" s="27" t="s">
        <v>742</v>
      </c>
      <c r="C241" s="27">
        <v>0</v>
      </c>
      <c r="D241" s="28">
        <v>19524</v>
      </c>
      <c r="E241" s="29">
        <v>19524</v>
      </c>
      <c r="F241" s="28"/>
      <c r="G241" s="28"/>
      <c r="H241" s="28"/>
      <c r="I241" s="28"/>
      <c r="J241" s="28">
        <v>73079.7</v>
      </c>
      <c r="K241" s="28"/>
      <c r="L241" s="31">
        <f>+D241+G241-I241+J241-K241</f>
        <v>92603.7</v>
      </c>
    </row>
    <row r="242" spans="1:12" x14ac:dyDescent="0.25">
      <c r="A242" s="27">
        <v>7106</v>
      </c>
      <c r="B242" s="27" t="s">
        <v>87</v>
      </c>
      <c r="C242" s="28">
        <v>34529.550000000003</v>
      </c>
      <c r="D242" s="28">
        <v>43994.83</v>
      </c>
      <c r="E242" s="29">
        <f>SUM(E243:E246)</f>
        <v>43994.83</v>
      </c>
      <c r="F242" s="28"/>
      <c r="G242" s="28"/>
      <c r="H242" s="28"/>
      <c r="I242" s="28"/>
      <c r="J242" s="28"/>
      <c r="K242" s="28"/>
      <c r="L242" s="31"/>
    </row>
    <row r="243" spans="1:12" x14ac:dyDescent="0.25">
      <c r="A243" s="27" t="s">
        <v>743</v>
      </c>
      <c r="B243" s="27" t="s">
        <v>89</v>
      </c>
      <c r="C243" s="28">
        <v>20130.240000000002</v>
      </c>
      <c r="D243" s="28">
        <v>20130.240000000002</v>
      </c>
      <c r="E243" s="29">
        <v>20130.240000000002</v>
      </c>
      <c r="F243" s="28"/>
      <c r="G243" s="28"/>
      <c r="H243" s="28"/>
      <c r="I243" s="28"/>
      <c r="J243" s="28"/>
      <c r="K243" s="28"/>
      <c r="L243" s="31">
        <f>+D243+G243-I243+J243-K243</f>
        <v>20130.240000000002</v>
      </c>
    </row>
    <row r="244" spans="1:12" x14ac:dyDescent="0.25">
      <c r="A244" s="27" t="s">
        <v>744</v>
      </c>
      <c r="B244" s="27" t="s">
        <v>93</v>
      </c>
      <c r="C244" s="27">
        <v>0</v>
      </c>
      <c r="D244" s="28">
        <v>6791.98</v>
      </c>
      <c r="E244" s="29">
        <v>6791.98</v>
      </c>
      <c r="F244" s="28"/>
      <c r="G244" s="28"/>
      <c r="H244" s="28"/>
      <c r="I244" s="28"/>
      <c r="J244" s="39">
        <v>8513.85</v>
      </c>
      <c r="K244" s="28"/>
      <c r="L244" s="31">
        <f>+D244+G244-I244+J244-K244</f>
        <v>15305.83</v>
      </c>
    </row>
    <row r="245" spans="1:12" x14ac:dyDescent="0.25">
      <c r="A245" s="27" t="s">
        <v>745</v>
      </c>
      <c r="B245" s="27" t="s">
        <v>95</v>
      </c>
      <c r="C245" s="28">
        <v>14399.31</v>
      </c>
      <c r="D245" s="28">
        <v>14399.31</v>
      </c>
      <c r="E245" s="29">
        <v>14399.31</v>
      </c>
      <c r="F245" s="28"/>
      <c r="G245" s="28"/>
      <c r="H245" s="28"/>
      <c r="I245" s="28"/>
      <c r="J245" s="39"/>
      <c r="K245" s="28"/>
      <c r="L245" s="31">
        <f>+D245+G245-I245+J245-K245</f>
        <v>14399.31</v>
      </c>
    </row>
    <row r="246" spans="1:12" x14ac:dyDescent="0.25">
      <c r="A246" s="27" t="s">
        <v>746</v>
      </c>
      <c r="B246" s="27" t="s">
        <v>99</v>
      </c>
      <c r="C246" s="27">
        <v>0</v>
      </c>
      <c r="D246" s="28">
        <v>2673.3</v>
      </c>
      <c r="E246" s="29">
        <v>2673.3</v>
      </c>
      <c r="F246" s="28"/>
      <c r="G246" s="28"/>
      <c r="H246" s="28"/>
      <c r="I246" s="28"/>
      <c r="J246" s="39">
        <v>2971.21</v>
      </c>
      <c r="K246" s="28"/>
      <c r="L246" s="31">
        <f>+D246+G246-I246+J246-K246</f>
        <v>5644.51</v>
      </c>
    </row>
    <row r="247" spans="1:12" x14ac:dyDescent="0.25">
      <c r="A247" s="27">
        <v>7107</v>
      </c>
      <c r="B247" s="27" t="s">
        <v>102</v>
      </c>
      <c r="C247" s="27">
        <v>0</v>
      </c>
      <c r="D247" s="28">
        <v>4858.32</v>
      </c>
      <c r="E247" s="29">
        <f>SUM(E248)</f>
        <v>4858.32</v>
      </c>
      <c r="F247" s="28"/>
      <c r="G247" s="28"/>
      <c r="H247" s="28"/>
      <c r="I247" s="28"/>
      <c r="J247" s="28"/>
      <c r="K247" s="28"/>
      <c r="L247" s="31"/>
    </row>
    <row r="248" spans="1:12" x14ac:dyDescent="0.25">
      <c r="A248" s="27" t="s">
        <v>747</v>
      </c>
      <c r="B248" s="27" t="s">
        <v>748</v>
      </c>
      <c r="C248" s="27">
        <v>0</v>
      </c>
      <c r="D248" s="28">
        <v>4858.32</v>
      </c>
      <c r="E248" s="29">
        <v>4858.32</v>
      </c>
      <c r="F248" s="28"/>
      <c r="G248" s="28"/>
      <c r="H248" s="28"/>
      <c r="I248" s="28"/>
      <c r="J248" s="28">
        <v>5020.99</v>
      </c>
      <c r="K248" s="28"/>
      <c r="L248" s="31">
        <f>+D248+G248-I248+J248-K248</f>
        <v>9879.31</v>
      </c>
    </row>
    <row r="249" spans="1:12" x14ac:dyDescent="0.25">
      <c r="A249" s="27">
        <v>7199</v>
      </c>
      <c r="B249" s="27" t="s">
        <v>107</v>
      </c>
      <c r="C249" s="28">
        <v>69000</v>
      </c>
      <c r="D249" s="28">
        <v>27669.08</v>
      </c>
      <c r="E249" s="29">
        <f>SUM(E250)</f>
        <v>27669.08</v>
      </c>
      <c r="F249" s="28"/>
      <c r="G249" s="28"/>
      <c r="H249" s="28"/>
      <c r="I249" s="28"/>
      <c r="J249" s="28"/>
      <c r="K249" s="28"/>
      <c r="L249" s="31"/>
    </row>
    <row r="250" spans="1:12" x14ac:dyDescent="0.25">
      <c r="A250" s="27" t="s">
        <v>749</v>
      </c>
      <c r="B250" s="27" t="s">
        <v>109</v>
      </c>
      <c r="C250" s="28">
        <v>69000</v>
      </c>
      <c r="D250" s="28">
        <v>27669.08</v>
      </c>
      <c r="E250" s="29">
        <v>27669.08</v>
      </c>
      <c r="F250" s="28"/>
      <c r="G250" s="28"/>
      <c r="H250" s="28"/>
      <c r="I250" s="28"/>
      <c r="J250" s="28"/>
      <c r="K250" s="28">
        <v>27000</v>
      </c>
      <c r="L250" s="31">
        <f>+D250+G250-I250+J250-K250</f>
        <v>669.08000000000175</v>
      </c>
    </row>
    <row r="251" spans="1:12" x14ac:dyDescent="0.25">
      <c r="A251" s="27"/>
      <c r="B251" s="27" t="s">
        <v>110</v>
      </c>
      <c r="C251" s="28">
        <v>6159.76</v>
      </c>
      <c r="D251" s="28">
        <v>6159.76</v>
      </c>
      <c r="E251" s="29"/>
      <c r="F251" s="28"/>
      <c r="G251" s="28"/>
      <c r="H251" s="28"/>
      <c r="I251" s="28"/>
      <c r="J251" s="28"/>
      <c r="K251" s="28"/>
      <c r="L251" s="31"/>
    </row>
    <row r="252" spans="1:12" x14ac:dyDescent="0.25">
      <c r="A252" s="27">
        <v>7306</v>
      </c>
      <c r="B252" s="27" t="s">
        <v>131</v>
      </c>
      <c r="C252" s="28">
        <v>6159.76</v>
      </c>
      <c r="D252" s="28">
        <v>6159.76</v>
      </c>
      <c r="E252" s="29">
        <f>SUM(E253)</f>
        <v>6159.76</v>
      </c>
      <c r="F252" s="28"/>
      <c r="G252" s="28"/>
      <c r="H252" s="28"/>
      <c r="I252" s="28"/>
      <c r="J252" s="28"/>
      <c r="K252" s="28"/>
      <c r="L252" s="31"/>
    </row>
    <row r="253" spans="1:12" x14ac:dyDescent="0.25">
      <c r="A253" s="27" t="s">
        <v>750</v>
      </c>
      <c r="B253" s="27" t="s">
        <v>133</v>
      </c>
      <c r="C253" s="28">
        <v>6159.76</v>
      </c>
      <c r="D253" s="28">
        <v>6159.76</v>
      </c>
      <c r="E253" s="29">
        <v>6159.76</v>
      </c>
      <c r="F253" s="28"/>
      <c r="G253" s="28"/>
      <c r="H253" s="28"/>
      <c r="I253" s="28"/>
      <c r="J253" s="28"/>
      <c r="K253" s="28"/>
      <c r="L253" s="31">
        <f>+D253+G253-I253+J253-K253</f>
        <v>6159.76</v>
      </c>
    </row>
    <row r="254" spans="1:12" x14ac:dyDescent="0.25">
      <c r="A254" s="27"/>
      <c r="B254" s="27" t="s">
        <v>751</v>
      </c>
      <c r="C254" s="28">
        <v>125000</v>
      </c>
      <c r="D254" s="28">
        <v>126995</v>
      </c>
      <c r="E254" s="29"/>
      <c r="F254" s="28"/>
      <c r="G254" s="28"/>
      <c r="H254" s="28"/>
      <c r="I254" s="28"/>
      <c r="J254" s="28"/>
      <c r="K254" s="28"/>
      <c r="L254" s="31"/>
    </row>
    <row r="255" spans="1:12" x14ac:dyDescent="0.25">
      <c r="A255" s="27"/>
      <c r="B255" s="27" t="s">
        <v>752</v>
      </c>
      <c r="C255" s="28">
        <v>102000</v>
      </c>
      <c r="D255" s="28">
        <v>103995</v>
      </c>
      <c r="E255" s="29"/>
      <c r="F255" s="28"/>
      <c r="G255" s="28"/>
      <c r="H255" s="28"/>
      <c r="I255" s="28"/>
      <c r="J255" s="28"/>
      <c r="K255" s="28"/>
      <c r="L255" s="31"/>
    </row>
    <row r="256" spans="1:12" x14ac:dyDescent="0.25">
      <c r="A256" s="27">
        <v>7302</v>
      </c>
      <c r="B256" s="27" t="s">
        <v>111</v>
      </c>
      <c r="C256" s="28">
        <v>30000</v>
      </c>
      <c r="D256" s="28">
        <v>17334.599999999999</v>
      </c>
      <c r="E256" s="29">
        <f>SUM(E257:E259)</f>
        <v>17334.599999999999</v>
      </c>
      <c r="F256" s="28"/>
      <c r="G256" s="28"/>
      <c r="H256" s="28"/>
      <c r="I256" s="28"/>
      <c r="J256" s="28"/>
      <c r="K256" s="28"/>
      <c r="L256" s="31"/>
    </row>
    <row r="257" spans="1:12" x14ac:dyDescent="0.25">
      <c r="A257" s="27" t="s">
        <v>753</v>
      </c>
      <c r="B257" s="27" t="s">
        <v>115</v>
      </c>
      <c r="C257" s="28">
        <v>13000</v>
      </c>
      <c r="D257" s="27">
        <v>334.6</v>
      </c>
      <c r="E257" s="40">
        <v>334.6</v>
      </c>
      <c r="F257" s="28"/>
      <c r="G257" s="28"/>
      <c r="H257" s="28"/>
      <c r="I257" s="28"/>
      <c r="J257" s="28"/>
      <c r="K257" s="28"/>
      <c r="L257" s="31">
        <f>+D257+G257-I257+J257-K257</f>
        <v>334.6</v>
      </c>
    </row>
    <row r="258" spans="1:12" x14ac:dyDescent="0.25">
      <c r="A258" s="27" t="s">
        <v>754</v>
      </c>
      <c r="B258" s="27" t="s">
        <v>755</v>
      </c>
      <c r="C258" s="28">
        <v>14000</v>
      </c>
      <c r="D258" s="28">
        <v>14000</v>
      </c>
      <c r="E258" s="29">
        <v>14000</v>
      </c>
      <c r="F258" s="28"/>
      <c r="G258" s="28"/>
      <c r="H258" s="28"/>
      <c r="I258" s="28"/>
      <c r="J258" s="28"/>
      <c r="K258" s="28"/>
      <c r="L258" s="31">
        <f>+D258+G258-I258+J258-K258</f>
        <v>14000</v>
      </c>
    </row>
    <row r="259" spans="1:12" x14ac:dyDescent="0.25">
      <c r="A259" s="27" t="s">
        <v>756</v>
      </c>
      <c r="B259" s="27" t="s">
        <v>757</v>
      </c>
      <c r="C259" s="28">
        <v>3000</v>
      </c>
      <c r="D259" s="28">
        <v>3000</v>
      </c>
      <c r="E259" s="29">
        <v>3000</v>
      </c>
      <c r="F259" s="28"/>
      <c r="G259" s="28"/>
      <c r="H259" s="28"/>
      <c r="I259" s="28"/>
      <c r="J259" s="28"/>
      <c r="K259" s="45">
        <v>3000</v>
      </c>
      <c r="L259" s="31">
        <f>+D259+G259-I259+J259-K259</f>
        <v>0</v>
      </c>
    </row>
    <row r="260" spans="1:12" x14ac:dyDescent="0.25">
      <c r="A260" s="27">
        <v>7305</v>
      </c>
      <c r="B260" s="27" t="s">
        <v>128</v>
      </c>
      <c r="C260" s="28">
        <v>24000</v>
      </c>
      <c r="D260" s="28">
        <v>24000</v>
      </c>
      <c r="E260" s="29">
        <f>SUM(E261)</f>
        <v>24000</v>
      </c>
      <c r="F260" s="28"/>
      <c r="G260" s="28"/>
      <c r="H260" s="28"/>
      <c r="I260" s="28"/>
      <c r="J260" s="28"/>
      <c r="K260" s="28"/>
      <c r="L260" s="31"/>
    </row>
    <row r="261" spans="1:12" x14ac:dyDescent="0.25">
      <c r="A261" s="27" t="s">
        <v>758</v>
      </c>
      <c r="B261" s="27" t="s">
        <v>651</v>
      </c>
      <c r="C261" s="28">
        <v>24000</v>
      </c>
      <c r="D261" s="28">
        <v>24000</v>
      </c>
      <c r="E261" s="29">
        <v>24000</v>
      </c>
      <c r="F261" s="28"/>
      <c r="G261" s="28"/>
      <c r="H261" s="28"/>
      <c r="I261" s="28"/>
      <c r="J261" s="28"/>
      <c r="K261" s="28">
        <v>24000</v>
      </c>
      <c r="L261" s="31">
        <f>+D261+G261-I261+J261-K261</f>
        <v>0</v>
      </c>
    </row>
    <row r="262" spans="1:12" x14ac:dyDescent="0.25">
      <c r="A262" s="27">
        <v>7307</v>
      </c>
      <c r="B262" s="27" t="s">
        <v>545</v>
      </c>
      <c r="C262" s="28">
        <v>1000</v>
      </c>
      <c r="D262" s="28">
        <v>1000</v>
      </c>
      <c r="E262" s="29">
        <f>SUM(E263)</f>
        <v>1000</v>
      </c>
      <c r="F262" s="28"/>
      <c r="G262" s="28"/>
      <c r="H262" s="28"/>
      <c r="I262" s="28"/>
      <c r="J262" s="28"/>
      <c r="K262" s="28"/>
      <c r="L262" s="31"/>
    </row>
    <row r="263" spans="1:12" x14ac:dyDescent="0.25">
      <c r="A263" s="27" t="s">
        <v>759</v>
      </c>
      <c r="B263" s="27" t="s">
        <v>547</v>
      </c>
      <c r="C263" s="28">
        <v>1000</v>
      </c>
      <c r="D263" s="28">
        <v>1000</v>
      </c>
      <c r="E263" s="29">
        <v>1000</v>
      </c>
      <c r="F263" s="28"/>
      <c r="G263" s="28"/>
      <c r="H263" s="28"/>
      <c r="I263" s="28"/>
      <c r="J263" s="28"/>
      <c r="K263" s="28"/>
      <c r="L263" s="31">
        <f>+D263+G263-I263+J263-K263</f>
        <v>1000</v>
      </c>
    </row>
    <row r="264" spans="1:12" x14ac:dyDescent="0.25">
      <c r="A264" s="27">
        <v>7308</v>
      </c>
      <c r="B264" s="27" t="s">
        <v>134</v>
      </c>
      <c r="C264" s="28">
        <v>16000</v>
      </c>
      <c r="D264" s="28">
        <v>30660.400000000001</v>
      </c>
      <c r="E264" s="29">
        <f>SUM(E265:E267)</f>
        <v>30660.400000000001</v>
      </c>
      <c r="F264" s="28"/>
      <c r="G264" s="28"/>
      <c r="H264" s="28"/>
      <c r="I264" s="28"/>
      <c r="J264" s="28"/>
      <c r="K264" s="28"/>
      <c r="L264" s="31"/>
    </row>
    <row r="265" spans="1:12" x14ac:dyDescent="0.25">
      <c r="A265" s="27" t="s">
        <v>760</v>
      </c>
      <c r="B265" s="27" t="s">
        <v>619</v>
      </c>
      <c r="C265" s="28">
        <v>1000</v>
      </c>
      <c r="D265" s="28">
        <v>1000</v>
      </c>
      <c r="E265" s="29">
        <v>1000</v>
      </c>
      <c r="F265" s="28"/>
      <c r="G265" s="28"/>
      <c r="H265" s="28"/>
      <c r="I265" s="28"/>
      <c r="J265" s="28"/>
      <c r="K265" s="45">
        <v>1000</v>
      </c>
      <c r="L265" s="31">
        <f>+D265+G265-I265+J265-K265</f>
        <v>0</v>
      </c>
    </row>
    <row r="266" spans="1:12" x14ac:dyDescent="0.25">
      <c r="A266" s="27" t="s">
        <v>761</v>
      </c>
      <c r="B266" s="27" t="s">
        <v>762</v>
      </c>
      <c r="C266" s="27">
        <v>0</v>
      </c>
      <c r="D266" s="28">
        <v>14660.4</v>
      </c>
      <c r="E266" s="29">
        <v>14660.4</v>
      </c>
      <c r="F266" s="28"/>
      <c r="G266" s="28"/>
      <c r="H266" s="28"/>
      <c r="I266" s="28"/>
      <c r="J266" s="28"/>
      <c r="K266" s="28"/>
      <c r="L266" s="31">
        <f>+D266+G266-I266+J266-K266</f>
        <v>14660.4</v>
      </c>
    </row>
    <row r="267" spans="1:12" x14ac:dyDescent="0.25">
      <c r="A267" s="27" t="s">
        <v>763</v>
      </c>
      <c r="B267" s="27" t="s">
        <v>142</v>
      </c>
      <c r="C267" s="28">
        <v>15000</v>
      </c>
      <c r="D267" s="28">
        <v>15000</v>
      </c>
      <c r="E267" s="29">
        <v>15000</v>
      </c>
      <c r="F267" s="28"/>
      <c r="G267" s="28"/>
      <c r="H267" s="28"/>
      <c r="I267" s="28"/>
      <c r="J267" s="46">
        <v>9923.66</v>
      </c>
      <c r="K267" s="28"/>
      <c r="L267" s="31">
        <f>+D267+G267-I267+J267-K267</f>
        <v>24923.66</v>
      </c>
    </row>
    <row r="268" spans="1:12" x14ac:dyDescent="0.25">
      <c r="A268" s="32">
        <v>7501</v>
      </c>
      <c r="B268" s="32" t="s">
        <v>192</v>
      </c>
      <c r="C268" s="47"/>
      <c r="D268" s="47">
        <v>0</v>
      </c>
      <c r="E268" s="47">
        <f>SUM(E269)</f>
        <v>0</v>
      </c>
      <c r="F268" s="47"/>
      <c r="G268" s="47"/>
      <c r="H268" s="47"/>
      <c r="I268" s="47"/>
      <c r="J268" s="47"/>
      <c r="K268" s="47"/>
      <c r="L268" s="31"/>
    </row>
    <row r="269" spans="1:12" x14ac:dyDescent="0.25">
      <c r="A269" s="32" t="s">
        <v>764</v>
      </c>
      <c r="B269" s="32" t="s">
        <v>765</v>
      </c>
      <c r="C269" s="47"/>
      <c r="D269" s="47">
        <v>0</v>
      </c>
      <c r="E269" s="47">
        <v>0</v>
      </c>
      <c r="F269" s="47"/>
      <c r="G269" s="47"/>
      <c r="H269" s="47"/>
      <c r="I269" s="47"/>
      <c r="J269" s="47">
        <v>30000</v>
      </c>
      <c r="K269" s="47"/>
      <c r="L269" s="31">
        <f>+D269+G269-I269+J269-K269</f>
        <v>30000</v>
      </c>
    </row>
    <row r="270" spans="1:12" x14ac:dyDescent="0.25">
      <c r="A270" s="27">
        <v>8401</v>
      </c>
      <c r="B270" s="27" t="s">
        <v>163</v>
      </c>
      <c r="C270" s="27">
        <v>0</v>
      </c>
      <c r="D270" s="27">
        <v>810</v>
      </c>
      <c r="E270" s="29">
        <f>SUM(E271)</f>
        <v>810</v>
      </c>
      <c r="F270" s="28"/>
      <c r="G270" s="28"/>
      <c r="H270" s="28"/>
      <c r="I270" s="28"/>
      <c r="J270" s="28"/>
      <c r="K270" s="28"/>
      <c r="L270" s="31"/>
    </row>
    <row r="271" spans="1:12" x14ac:dyDescent="0.25">
      <c r="A271" s="27" t="s">
        <v>766</v>
      </c>
      <c r="B271" s="27" t="s">
        <v>123</v>
      </c>
      <c r="C271" s="27">
        <v>0</v>
      </c>
      <c r="D271" s="27">
        <v>810</v>
      </c>
      <c r="E271" s="40">
        <v>810</v>
      </c>
      <c r="F271" s="28"/>
      <c r="G271" s="28"/>
      <c r="H271" s="28"/>
      <c r="I271" s="28"/>
      <c r="J271" s="28"/>
      <c r="K271" s="28"/>
      <c r="L271" s="31">
        <f>+D271+G271-I271+J271-K271</f>
        <v>810</v>
      </c>
    </row>
    <row r="272" spans="1:12" x14ac:dyDescent="0.25">
      <c r="A272" s="27">
        <v>8402</v>
      </c>
      <c r="B272" s="27" t="s">
        <v>767</v>
      </c>
      <c r="C272" s="28">
        <v>16000</v>
      </c>
      <c r="D272" s="28">
        <v>15190</v>
      </c>
      <c r="E272" s="29">
        <f>SUM(E273)</f>
        <v>15190</v>
      </c>
      <c r="F272" s="28"/>
      <c r="G272" s="28"/>
      <c r="H272" s="28"/>
      <c r="I272" s="28"/>
      <c r="J272" s="28"/>
      <c r="K272" s="28"/>
      <c r="L272" s="31"/>
    </row>
    <row r="273" spans="1:12" x14ac:dyDescent="0.25">
      <c r="A273" s="27" t="s">
        <v>768</v>
      </c>
      <c r="B273" s="27" t="s">
        <v>769</v>
      </c>
      <c r="C273" s="28">
        <v>16000</v>
      </c>
      <c r="D273" s="28">
        <v>15190</v>
      </c>
      <c r="E273" s="29">
        <v>15190</v>
      </c>
      <c r="F273" s="28"/>
      <c r="G273" s="28"/>
      <c r="H273" s="28"/>
      <c r="I273" s="28"/>
      <c r="J273" s="28"/>
      <c r="K273" s="45">
        <v>15190</v>
      </c>
      <c r="L273" s="31">
        <f>+D273+G273-I273+J273-K273</f>
        <v>0</v>
      </c>
    </row>
    <row r="274" spans="1:12" x14ac:dyDescent="0.25">
      <c r="A274" s="27">
        <v>8404</v>
      </c>
      <c r="B274" s="27" t="s">
        <v>770</v>
      </c>
      <c r="C274" s="28">
        <v>15000</v>
      </c>
      <c r="D274" s="28">
        <v>15000</v>
      </c>
      <c r="E274" s="29">
        <f>SUM(E275)</f>
        <v>15000</v>
      </c>
      <c r="F274" s="28"/>
      <c r="G274" s="28"/>
      <c r="H274" s="28"/>
      <c r="I274" s="28"/>
      <c r="J274" s="28"/>
      <c r="K274" s="28"/>
      <c r="L274" s="31"/>
    </row>
    <row r="275" spans="1:12" x14ac:dyDescent="0.25">
      <c r="A275" s="27" t="s">
        <v>771</v>
      </c>
      <c r="B275" s="27" t="s">
        <v>772</v>
      </c>
      <c r="C275" s="28">
        <v>15000</v>
      </c>
      <c r="D275" s="28">
        <v>15000</v>
      </c>
      <c r="E275" s="29">
        <v>15000</v>
      </c>
      <c r="F275" s="28"/>
      <c r="G275" s="28"/>
      <c r="H275" s="28"/>
      <c r="I275" s="28"/>
      <c r="J275" s="28"/>
      <c r="K275" s="28"/>
      <c r="L275" s="31">
        <f>+D275+G275-I275+J275-K275</f>
        <v>15000</v>
      </c>
    </row>
    <row r="276" spans="1:12" x14ac:dyDescent="0.25">
      <c r="A276" s="27"/>
      <c r="B276" s="27" t="s">
        <v>773</v>
      </c>
      <c r="C276" s="28">
        <v>23000</v>
      </c>
      <c r="D276" s="28">
        <v>23000</v>
      </c>
      <c r="E276" s="29"/>
      <c r="F276" s="28"/>
      <c r="G276" s="28"/>
      <c r="H276" s="28"/>
      <c r="I276" s="28"/>
      <c r="J276" s="28"/>
      <c r="K276" s="28"/>
      <c r="L276" s="31"/>
    </row>
    <row r="277" spans="1:12" x14ac:dyDescent="0.25">
      <c r="A277" s="27">
        <v>7302</v>
      </c>
      <c r="B277" s="27" t="s">
        <v>111</v>
      </c>
      <c r="C277" s="28">
        <v>8000</v>
      </c>
      <c r="D277" s="28">
        <v>8000</v>
      </c>
      <c r="E277" s="29">
        <f>SUM(E279)</f>
        <v>8000</v>
      </c>
      <c r="F277" s="28"/>
      <c r="G277" s="28"/>
      <c r="H277" s="28"/>
      <c r="I277" s="28"/>
      <c r="J277" s="28"/>
      <c r="K277" s="28"/>
      <c r="L277" s="31"/>
    </row>
    <row r="278" spans="1:12" x14ac:dyDescent="0.25">
      <c r="A278" s="27" t="s">
        <v>774</v>
      </c>
      <c r="B278" s="27" t="s">
        <v>583</v>
      </c>
      <c r="C278" s="28"/>
      <c r="D278" s="28"/>
      <c r="E278" s="29">
        <v>0</v>
      </c>
      <c r="F278" s="28"/>
      <c r="G278" s="28"/>
      <c r="H278" s="28"/>
      <c r="I278" s="28"/>
      <c r="J278" s="48">
        <v>1244</v>
      </c>
      <c r="K278" s="28"/>
      <c r="L278" s="31"/>
    </row>
    <row r="279" spans="1:12" x14ac:dyDescent="0.25">
      <c r="A279" s="27" t="s">
        <v>775</v>
      </c>
      <c r="B279" s="27" t="s">
        <v>757</v>
      </c>
      <c r="C279" s="28">
        <v>8000</v>
      </c>
      <c r="D279" s="28">
        <v>8000</v>
      </c>
      <c r="E279" s="29">
        <v>8000</v>
      </c>
      <c r="F279" s="28"/>
      <c r="G279" s="28"/>
      <c r="H279" s="28"/>
      <c r="I279" s="28"/>
      <c r="J279" s="48"/>
      <c r="K279" s="45">
        <v>2557.1999999999998</v>
      </c>
      <c r="L279" s="31">
        <f>+D279+G279-I279+J279-K279</f>
        <v>5442.8</v>
      </c>
    </row>
    <row r="280" spans="1:12" x14ac:dyDescent="0.25">
      <c r="A280" s="27">
        <v>7308</v>
      </c>
      <c r="B280" s="27" t="s">
        <v>134</v>
      </c>
      <c r="C280" s="28">
        <v>15000</v>
      </c>
      <c r="D280" s="28">
        <v>15000</v>
      </c>
      <c r="E280" s="29">
        <f>SUM(E282)</f>
        <v>15000</v>
      </c>
      <c r="F280" s="28"/>
      <c r="G280" s="28"/>
      <c r="H280" s="28"/>
      <c r="I280" s="28"/>
      <c r="J280" s="48"/>
      <c r="K280" s="28"/>
      <c r="L280" s="31"/>
    </row>
    <row r="281" spans="1:12" x14ac:dyDescent="0.25">
      <c r="A281" s="27" t="s">
        <v>776</v>
      </c>
      <c r="B281" s="27" t="s">
        <v>777</v>
      </c>
      <c r="C281" s="28"/>
      <c r="D281" s="28"/>
      <c r="E281" s="29">
        <v>0</v>
      </c>
      <c r="F281" s="28"/>
      <c r="G281" s="28"/>
      <c r="H281" s="28"/>
      <c r="I281" s="28"/>
      <c r="J281" s="48">
        <v>1680</v>
      </c>
      <c r="K281" s="28"/>
      <c r="L281" s="31">
        <f>+D281+G281-I281+J281-K281</f>
        <v>1680</v>
      </c>
    </row>
    <row r="282" spans="1:12" x14ac:dyDescent="0.25">
      <c r="A282" s="27" t="s">
        <v>778</v>
      </c>
      <c r="B282" s="27" t="s">
        <v>779</v>
      </c>
      <c r="C282" s="28">
        <v>15000</v>
      </c>
      <c r="D282" s="28">
        <v>15000</v>
      </c>
      <c r="E282" s="29">
        <v>15000</v>
      </c>
      <c r="F282" s="28"/>
      <c r="G282" s="28"/>
      <c r="H282" s="28"/>
      <c r="I282" s="28"/>
      <c r="J282" s="48"/>
      <c r="K282" s="28">
        <v>15000</v>
      </c>
      <c r="L282" s="31">
        <f>+D282+G282-I282+J282-K282</f>
        <v>0</v>
      </c>
    </row>
    <row r="283" spans="1:12" x14ac:dyDescent="0.25">
      <c r="A283" s="32">
        <v>7802</v>
      </c>
      <c r="B283" s="32" t="s">
        <v>780</v>
      </c>
      <c r="C283" s="33"/>
      <c r="D283" s="33">
        <v>0</v>
      </c>
      <c r="E283" s="33">
        <f>SUM(E284)</f>
        <v>0</v>
      </c>
      <c r="F283" s="33"/>
      <c r="G283" s="33"/>
      <c r="H283" s="33"/>
      <c r="I283" s="33"/>
      <c r="J283" s="49"/>
      <c r="K283" s="33"/>
      <c r="L283" s="31"/>
    </row>
    <row r="284" spans="1:12" x14ac:dyDescent="0.25">
      <c r="A284" s="27" t="s">
        <v>781</v>
      </c>
      <c r="B284" s="32" t="s">
        <v>782</v>
      </c>
      <c r="C284" s="33"/>
      <c r="D284" s="33">
        <v>0</v>
      </c>
      <c r="E284" s="33">
        <v>0</v>
      </c>
      <c r="F284" s="33"/>
      <c r="G284" s="33"/>
      <c r="H284" s="33"/>
      <c r="I284" s="33"/>
      <c r="J284" s="49">
        <v>24000</v>
      </c>
      <c r="K284" s="33"/>
      <c r="L284" s="31">
        <f>+D284+G284-I284+J284-K284</f>
        <v>24000</v>
      </c>
    </row>
    <row r="285" spans="1:12" x14ac:dyDescent="0.25">
      <c r="A285" s="27">
        <v>8401</v>
      </c>
      <c r="B285" s="27" t="s">
        <v>163</v>
      </c>
      <c r="C285" s="33"/>
      <c r="D285" s="33"/>
      <c r="E285" s="33"/>
      <c r="F285" s="33"/>
      <c r="G285" s="33"/>
      <c r="H285" s="33"/>
      <c r="I285" s="33"/>
      <c r="J285" s="49"/>
      <c r="K285" s="33"/>
      <c r="L285" s="31"/>
    </row>
    <row r="286" spans="1:12" x14ac:dyDescent="0.25">
      <c r="A286" s="27" t="s">
        <v>783</v>
      </c>
      <c r="B286" s="27" t="s">
        <v>601</v>
      </c>
      <c r="C286" s="33"/>
      <c r="D286" s="33"/>
      <c r="E286" s="33">
        <v>0</v>
      </c>
      <c r="F286" s="33"/>
      <c r="G286" s="33"/>
      <c r="H286" s="33"/>
      <c r="I286" s="33"/>
      <c r="J286" s="49">
        <v>16296</v>
      </c>
      <c r="K286" s="33"/>
      <c r="L286" s="31">
        <f>+D286+G286-I286+J286-K286</f>
        <v>16296</v>
      </c>
    </row>
    <row r="287" spans="1:12" x14ac:dyDescent="0.25">
      <c r="A287" s="27" t="s">
        <v>784</v>
      </c>
      <c r="B287" s="32" t="s">
        <v>123</v>
      </c>
      <c r="C287" s="33"/>
      <c r="D287" s="33"/>
      <c r="E287" s="33">
        <v>0</v>
      </c>
      <c r="F287" s="33"/>
      <c r="G287" s="33"/>
      <c r="H287" s="33"/>
      <c r="I287" s="33"/>
      <c r="J287" s="49">
        <v>1008</v>
      </c>
      <c r="K287" s="33"/>
      <c r="L287" s="31">
        <f>+D287+G287-I287+J287-K287</f>
        <v>1008</v>
      </c>
    </row>
    <row r="288" spans="1:12" x14ac:dyDescent="0.25">
      <c r="A288" s="27" t="s">
        <v>785</v>
      </c>
      <c r="B288" s="32" t="s">
        <v>125</v>
      </c>
      <c r="C288" s="33"/>
      <c r="D288" s="33"/>
      <c r="E288" s="33">
        <v>0</v>
      </c>
      <c r="F288" s="33"/>
      <c r="G288" s="33"/>
      <c r="H288" s="33"/>
      <c r="I288" s="33"/>
      <c r="J288" s="49">
        <v>9520</v>
      </c>
      <c r="K288" s="33"/>
      <c r="L288" s="31"/>
    </row>
    <row r="289" spans="1:12" x14ac:dyDescent="0.25">
      <c r="A289" s="27"/>
      <c r="B289" s="27" t="s">
        <v>786</v>
      </c>
      <c r="C289" s="28">
        <v>159000</v>
      </c>
      <c r="D289" s="28">
        <v>157005</v>
      </c>
      <c r="E289" s="29"/>
      <c r="F289" s="28"/>
      <c r="G289" s="28"/>
      <c r="H289" s="28"/>
      <c r="I289" s="28"/>
      <c r="J289" s="28"/>
      <c r="K289" s="28"/>
      <c r="L289" s="31"/>
    </row>
    <row r="290" spans="1:12" x14ac:dyDescent="0.25">
      <c r="A290" s="27"/>
      <c r="B290" s="27" t="s">
        <v>787</v>
      </c>
      <c r="C290" s="28">
        <v>95000</v>
      </c>
      <c r="D290" s="28">
        <v>95000</v>
      </c>
      <c r="E290" s="29"/>
      <c r="F290" s="28"/>
      <c r="G290" s="28"/>
      <c r="H290" s="28"/>
      <c r="I290" s="28"/>
      <c r="J290" s="28"/>
      <c r="K290" s="28"/>
      <c r="L290" s="31"/>
    </row>
    <row r="291" spans="1:12" x14ac:dyDescent="0.25">
      <c r="A291" s="27">
        <v>7302</v>
      </c>
      <c r="B291" s="27" t="s">
        <v>111</v>
      </c>
      <c r="C291" s="28">
        <v>95000</v>
      </c>
      <c r="D291" s="28">
        <v>95000</v>
      </c>
      <c r="E291" s="29">
        <f>SUM(E292)</f>
        <v>95000</v>
      </c>
      <c r="F291" s="28"/>
      <c r="G291" s="28"/>
      <c r="H291" s="28"/>
      <c r="I291" s="28"/>
      <c r="J291" s="28"/>
      <c r="K291" s="28"/>
      <c r="L291" s="31"/>
    </row>
    <row r="292" spans="1:12" x14ac:dyDescent="0.25">
      <c r="A292" s="27" t="s">
        <v>788</v>
      </c>
      <c r="B292" s="27" t="s">
        <v>755</v>
      </c>
      <c r="C292" s="28">
        <v>95000</v>
      </c>
      <c r="D292" s="28">
        <v>95000</v>
      </c>
      <c r="E292" s="29">
        <v>95000</v>
      </c>
      <c r="F292" s="28"/>
      <c r="G292" s="28"/>
      <c r="H292" s="28"/>
      <c r="I292" s="28"/>
      <c r="J292" s="28"/>
      <c r="K292" s="28">
        <v>10000</v>
      </c>
      <c r="L292" s="31">
        <f>+D292+G292-I292+J292-K292</f>
        <v>85000</v>
      </c>
    </row>
    <row r="293" spans="1:12" x14ac:dyDescent="0.25">
      <c r="A293" s="27"/>
      <c r="B293" s="27" t="s">
        <v>789</v>
      </c>
      <c r="C293" s="28">
        <v>19000</v>
      </c>
      <c r="D293" s="28">
        <v>19000</v>
      </c>
      <c r="E293" s="29"/>
      <c r="F293" s="28"/>
      <c r="G293" s="28"/>
      <c r="H293" s="28"/>
      <c r="I293" s="28"/>
      <c r="J293" s="28"/>
      <c r="K293" s="28"/>
      <c r="L293" s="31"/>
    </row>
    <row r="294" spans="1:12" x14ac:dyDescent="0.25">
      <c r="A294" s="27">
        <v>7302</v>
      </c>
      <c r="B294" s="27" t="s">
        <v>111</v>
      </c>
      <c r="C294" s="28">
        <v>19000</v>
      </c>
      <c r="D294" s="28">
        <v>19000</v>
      </c>
      <c r="E294" s="29">
        <f>SUM(E295:E296)</f>
        <v>19000</v>
      </c>
      <c r="F294" s="28"/>
      <c r="G294" s="28"/>
      <c r="H294" s="28"/>
      <c r="I294" s="28"/>
      <c r="J294" s="28"/>
      <c r="K294" s="28"/>
      <c r="L294" s="31"/>
    </row>
    <row r="295" spans="1:12" x14ac:dyDescent="0.25">
      <c r="A295" s="27" t="s">
        <v>790</v>
      </c>
      <c r="B295" s="27" t="s">
        <v>115</v>
      </c>
      <c r="C295" s="28">
        <v>10000</v>
      </c>
      <c r="D295" s="28">
        <v>10000</v>
      </c>
      <c r="E295" s="29">
        <v>10000</v>
      </c>
      <c r="F295" s="28"/>
      <c r="G295" s="28"/>
      <c r="H295" s="28"/>
      <c r="I295" s="28"/>
      <c r="J295" s="28">
        <v>1215.54</v>
      </c>
      <c r="K295" s="28"/>
      <c r="L295" s="31">
        <f>+D295+G295-I295+J295-K295</f>
        <v>11215.54</v>
      </c>
    </row>
    <row r="296" spans="1:12" x14ac:dyDescent="0.25">
      <c r="A296" s="27" t="s">
        <v>791</v>
      </c>
      <c r="B296" s="27" t="s">
        <v>792</v>
      </c>
      <c r="C296" s="28">
        <v>9000</v>
      </c>
      <c r="D296" s="28">
        <v>9000</v>
      </c>
      <c r="E296" s="29">
        <v>9000</v>
      </c>
      <c r="F296" s="28"/>
      <c r="G296" s="28"/>
      <c r="H296" s="28"/>
      <c r="I296" s="28"/>
      <c r="J296" s="28"/>
      <c r="K296" s="28"/>
      <c r="L296" s="31">
        <f>+D296+G296-I296+J296-K296</f>
        <v>9000</v>
      </c>
    </row>
    <row r="297" spans="1:12" x14ac:dyDescent="0.25">
      <c r="A297" s="27"/>
      <c r="B297" s="27" t="s">
        <v>793</v>
      </c>
      <c r="C297" s="28">
        <v>45000</v>
      </c>
      <c r="D297" s="28">
        <v>43005</v>
      </c>
      <c r="E297" s="29"/>
      <c r="F297" s="28"/>
      <c r="G297" s="28"/>
      <c r="H297" s="28"/>
      <c r="I297" s="28"/>
      <c r="J297" s="28"/>
      <c r="K297" s="28"/>
      <c r="L297" s="31"/>
    </row>
    <row r="298" spans="1:12" x14ac:dyDescent="0.25">
      <c r="A298" s="27">
        <v>7308</v>
      </c>
      <c r="B298" s="27" t="s">
        <v>134</v>
      </c>
      <c r="C298" s="28">
        <v>45000</v>
      </c>
      <c r="D298" s="28">
        <v>43005</v>
      </c>
      <c r="E298" s="29">
        <f>SUM(E299:E300)</f>
        <v>43005</v>
      </c>
      <c r="F298" s="28"/>
      <c r="G298" s="28"/>
      <c r="H298" s="28"/>
      <c r="I298" s="28"/>
      <c r="J298" s="28"/>
      <c r="K298" s="28"/>
      <c r="L298" s="31"/>
    </row>
    <row r="299" spans="1:12" x14ac:dyDescent="0.25">
      <c r="A299" s="27" t="s">
        <v>794</v>
      </c>
      <c r="B299" s="27" t="s">
        <v>554</v>
      </c>
      <c r="C299" s="28">
        <v>5000</v>
      </c>
      <c r="D299" s="28">
        <v>3005</v>
      </c>
      <c r="E299" s="29">
        <v>3005</v>
      </c>
      <c r="F299" s="28"/>
      <c r="G299" s="28"/>
      <c r="H299" s="28"/>
      <c r="I299" s="28"/>
      <c r="J299" s="28">
        <v>560</v>
      </c>
      <c r="K299" s="28"/>
      <c r="L299" s="31">
        <f>+D299+G299-I299+J299-K299</f>
        <v>3565</v>
      </c>
    </row>
    <row r="300" spans="1:12" x14ac:dyDescent="0.25">
      <c r="A300" s="27" t="s">
        <v>795</v>
      </c>
      <c r="B300" s="27" t="s">
        <v>142</v>
      </c>
      <c r="C300" s="28">
        <v>40000</v>
      </c>
      <c r="D300" s="28">
        <v>40000</v>
      </c>
      <c r="E300" s="29">
        <v>40000</v>
      </c>
      <c r="F300" s="28"/>
      <c r="G300" s="28"/>
      <c r="H300" s="28"/>
      <c r="I300" s="28"/>
      <c r="J300" s="28"/>
      <c r="K300" s="28">
        <v>30000</v>
      </c>
      <c r="L300" s="31">
        <f>+D300+G300-I300+J300-K300</f>
        <v>10000</v>
      </c>
    </row>
    <row r="301" spans="1:12" x14ac:dyDescent="0.25">
      <c r="A301" s="27"/>
      <c r="B301" s="27" t="s">
        <v>796</v>
      </c>
      <c r="C301" s="28">
        <v>145000</v>
      </c>
      <c r="D301" s="28">
        <v>145000</v>
      </c>
      <c r="E301" s="29"/>
      <c r="F301" s="28"/>
      <c r="G301" s="28"/>
      <c r="H301" s="28"/>
      <c r="I301" s="28"/>
      <c r="J301" s="28"/>
      <c r="K301" s="28"/>
      <c r="L301" s="31"/>
    </row>
    <row r="302" spans="1:12" x14ac:dyDescent="0.25">
      <c r="A302" s="27"/>
      <c r="B302" s="27" t="s">
        <v>797</v>
      </c>
      <c r="C302" s="28">
        <v>145000</v>
      </c>
      <c r="D302" s="28">
        <v>145000</v>
      </c>
      <c r="E302" s="29"/>
      <c r="F302" s="28"/>
      <c r="G302" s="28"/>
      <c r="H302" s="28"/>
      <c r="I302" s="28"/>
      <c r="J302" s="28"/>
      <c r="K302" s="28"/>
      <c r="L302" s="31"/>
    </row>
    <row r="303" spans="1:12" x14ac:dyDescent="0.25">
      <c r="A303" s="27">
        <v>7304</v>
      </c>
      <c r="B303" s="27"/>
      <c r="C303" s="28"/>
      <c r="D303" s="28"/>
      <c r="E303" s="29"/>
      <c r="F303" s="28"/>
      <c r="G303" s="28"/>
      <c r="H303" s="28"/>
      <c r="I303" s="28"/>
      <c r="J303" s="28"/>
      <c r="K303" s="28"/>
      <c r="L303" s="31"/>
    </row>
    <row r="304" spans="1:12" x14ac:dyDescent="0.25">
      <c r="A304" s="27" t="s">
        <v>798</v>
      </c>
      <c r="B304" s="27" t="s">
        <v>121</v>
      </c>
      <c r="C304" s="28"/>
      <c r="D304" s="28"/>
      <c r="E304" s="29"/>
      <c r="F304" s="28"/>
      <c r="G304" s="28"/>
      <c r="H304" s="28"/>
      <c r="I304" s="28"/>
      <c r="J304" s="50">
        <v>3305</v>
      </c>
      <c r="K304" s="28"/>
      <c r="L304" s="31">
        <f>+D304+G304-I304+J304-K304</f>
        <v>3305</v>
      </c>
    </row>
    <row r="305" spans="1:12" x14ac:dyDescent="0.25">
      <c r="A305" s="27">
        <v>7308</v>
      </c>
      <c r="B305" s="27" t="s">
        <v>134</v>
      </c>
      <c r="C305" s="28">
        <v>30000</v>
      </c>
      <c r="D305" s="28">
        <v>30000</v>
      </c>
      <c r="E305" s="29">
        <f>SUM(E306:E307)</f>
        <v>30000</v>
      </c>
      <c r="F305" s="28"/>
      <c r="G305" s="28"/>
      <c r="H305" s="28"/>
      <c r="I305" s="28"/>
      <c r="J305" s="28"/>
      <c r="K305" s="28"/>
      <c r="L305" s="31"/>
    </row>
    <row r="306" spans="1:12" x14ac:dyDescent="0.25">
      <c r="A306" s="27" t="s">
        <v>799</v>
      </c>
      <c r="B306" s="27" t="s">
        <v>144</v>
      </c>
      <c r="C306" s="28">
        <v>24000</v>
      </c>
      <c r="D306" s="28">
        <v>24000</v>
      </c>
      <c r="E306" s="29">
        <v>24000</v>
      </c>
      <c r="F306" s="28"/>
      <c r="G306" s="28"/>
      <c r="H306" s="28"/>
      <c r="I306" s="28"/>
      <c r="J306" s="28"/>
      <c r="K306" s="50">
        <v>23565</v>
      </c>
      <c r="L306" s="31">
        <f>+D306+G306-I306+J306-K306</f>
        <v>435</v>
      </c>
    </row>
    <row r="307" spans="1:12" x14ac:dyDescent="0.25">
      <c r="A307" s="27" t="s">
        <v>800</v>
      </c>
      <c r="B307" s="27" t="s">
        <v>801</v>
      </c>
      <c r="C307" s="28">
        <v>6000</v>
      </c>
      <c r="D307" s="28">
        <v>6000</v>
      </c>
      <c r="E307" s="29">
        <v>6000</v>
      </c>
      <c r="F307" s="28"/>
      <c r="G307" s="28"/>
      <c r="H307" s="28"/>
      <c r="I307" s="28"/>
      <c r="J307" s="28"/>
      <c r="K307" s="50">
        <v>4010</v>
      </c>
      <c r="L307" s="31">
        <f>+D307+G307-I307+J307-K307</f>
        <v>1990</v>
      </c>
    </row>
    <row r="308" spans="1:12" x14ac:dyDescent="0.25">
      <c r="A308" s="27">
        <v>8401</v>
      </c>
      <c r="B308" s="27" t="s">
        <v>163</v>
      </c>
      <c r="C308" s="28">
        <v>115000</v>
      </c>
      <c r="D308" s="28">
        <v>115000</v>
      </c>
      <c r="E308" s="29">
        <f>SUM(E309)</f>
        <v>115000</v>
      </c>
      <c r="F308" s="28"/>
      <c r="G308" s="28"/>
      <c r="H308" s="28"/>
      <c r="I308" s="28"/>
      <c r="J308" s="28"/>
      <c r="K308" s="28"/>
      <c r="L308" s="31"/>
    </row>
    <row r="309" spans="1:12" x14ac:dyDescent="0.25">
      <c r="A309" s="27" t="s">
        <v>802</v>
      </c>
      <c r="B309" s="27" t="s">
        <v>123</v>
      </c>
      <c r="C309" s="28">
        <v>115000</v>
      </c>
      <c r="D309" s="28">
        <v>115000</v>
      </c>
      <c r="E309" s="29">
        <v>115000</v>
      </c>
      <c r="F309" s="28"/>
      <c r="G309" s="28"/>
      <c r="H309" s="28"/>
      <c r="I309" s="28"/>
      <c r="J309" s="50">
        <v>24270</v>
      </c>
      <c r="K309" s="28"/>
      <c r="L309" s="31">
        <f>+D309+G309-I309+J309-K309</f>
        <v>139270</v>
      </c>
    </row>
    <row r="310" spans="1:12" x14ac:dyDescent="0.25">
      <c r="A310" s="27"/>
      <c r="B310" s="27" t="s">
        <v>803</v>
      </c>
      <c r="C310" s="28">
        <v>15000</v>
      </c>
      <c r="D310" s="28">
        <v>15000</v>
      </c>
      <c r="E310" s="29"/>
      <c r="F310" s="28"/>
      <c r="G310" s="28"/>
      <c r="H310" s="28"/>
      <c r="I310" s="28"/>
      <c r="J310" s="28"/>
      <c r="K310" s="28"/>
      <c r="L310" s="31"/>
    </row>
    <row r="311" spans="1:12" x14ac:dyDescent="0.25">
      <c r="A311" s="27"/>
      <c r="B311" s="27" t="s">
        <v>804</v>
      </c>
      <c r="C311" s="28">
        <v>8000</v>
      </c>
      <c r="D311" s="28">
        <v>8000</v>
      </c>
      <c r="E311" s="29"/>
      <c r="F311" s="28"/>
      <c r="G311" s="28"/>
      <c r="H311" s="28"/>
      <c r="I311" s="28"/>
      <c r="J311" s="28"/>
      <c r="K311" s="28"/>
      <c r="L311" s="31"/>
    </row>
    <row r="312" spans="1:12" x14ac:dyDescent="0.25">
      <c r="A312" s="27">
        <v>7302</v>
      </c>
      <c r="B312" s="27" t="s">
        <v>111</v>
      </c>
      <c r="C312" s="28">
        <v>8000</v>
      </c>
      <c r="D312" s="28">
        <v>8000</v>
      </c>
      <c r="E312" s="29">
        <f>SUM(E313)</f>
        <v>8000</v>
      </c>
      <c r="F312" s="28"/>
      <c r="G312" s="28"/>
      <c r="H312" s="28"/>
      <c r="I312" s="28"/>
      <c r="J312" s="28"/>
      <c r="K312" s="28"/>
      <c r="L312" s="31"/>
    </row>
    <row r="313" spans="1:12" x14ac:dyDescent="0.25">
      <c r="A313" s="27" t="s">
        <v>805</v>
      </c>
      <c r="B313" s="27" t="s">
        <v>587</v>
      </c>
      <c r="C313" s="28">
        <v>8000</v>
      </c>
      <c r="D313" s="28">
        <v>8000</v>
      </c>
      <c r="E313" s="29">
        <v>8000</v>
      </c>
      <c r="F313" s="28"/>
      <c r="G313" s="28"/>
      <c r="H313" s="28"/>
      <c r="I313" s="28"/>
      <c r="J313" s="28"/>
      <c r="K313" s="28">
        <v>6200</v>
      </c>
      <c r="L313" s="31">
        <f>+D313+G313-I313+J313-K313</f>
        <v>1800</v>
      </c>
    </row>
    <row r="314" spans="1:12" x14ac:dyDescent="0.25">
      <c r="A314" s="27"/>
      <c r="B314" s="27"/>
      <c r="C314" s="28"/>
      <c r="D314" s="28"/>
      <c r="E314" s="29"/>
      <c r="F314" s="28"/>
      <c r="G314" s="28"/>
      <c r="H314" s="28"/>
      <c r="I314" s="28"/>
      <c r="J314" s="28"/>
      <c r="K314" s="28"/>
      <c r="L314" s="31"/>
    </row>
    <row r="315" spans="1:12" x14ac:dyDescent="0.25">
      <c r="A315" s="27"/>
      <c r="B315" s="27"/>
      <c r="C315" s="28"/>
      <c r="D315" s="28"/>
      <c r="E315" s="29"/>
      <c r="F315" s="28"/>
      <c r="G315" s="28"/>
      <c r="H315" s="28"/>
      <c r="I315" s="28"/>
      <c r="J315" s="28"/>
      <c r="K315" s="28"/>
      <c r="L315" s="31"/>
    </row>
    <row r="316" spans="1:12" x14ac:dyDescent="0.25">
      <c r="A316" s="27"/>
      <c r="B316" s="27" t="s">
        <v>806</v>
      </c>
      <c r="C316" s="28">
        <v>7000</v>
      </c>
      <c r="D316" s="28">
        <v>7000</v>
      </c>
      <c r="E316" s="29"/>
      <c r="F316" s="28"/>
      <c r="G316" s="28"/>
      <c r="H316" s="28"/>
      <c r="I316" s="28"/>
      <c r="J316" s="28"/>
      <c r="K316" s="28"/>
      <c r="L316" s="31"/>
    </row>
    <row r="317" spans="1:12" x14ac:dyDescent="0.25">
      <c r="A317" s="27">
        <v>7302</v>
      </c>
      <c r="B317" s="27" t="s">
        <v>111</v>
      </c>
      <c r="C317" s="28">
        <v>5600</v>
      </c>
      <c r="D317" s="28">
        <v>5600</v>
      </c>
      <c r="E317" s="29">
        <f>SUM(E318)</f>
        <v>5600</v>
      </c>
      <c r="F317" s="28"/>
      <c r="G317" s="28"/>
      <c r="H317" s="28"/>
      <c r="I317" s="28"/>
      <c r="J317" s="28"/>
      <c r="K317" s="28"/>
      <c r="L317" s="31"/>
    </row>
    <row r="318" spans="1:12" x14ac:dyDescent="0.25">
      <c r="A318" s="27" t="s">
        <v>807</v>
      </c>
      <c r="B318" s="27" t="s">
        <v>808</v>
      </c>
      <c r="C318" s="28">
        <v>5600</v>
      </c>
      <c r="D318" s="28">
        <v>5600</v>
      </c>
      <c r="E318" s="29">
        <v>5600</v>
      </c>
      <c r="F318" s="28"/>
      <c r="G318" s="28"/>
      <c r="H318" s="28"/>
      <c r="I318" s="28"/>
      <c r="J318" s="28"/>
      <c r="K318" s="28"/>
      <c r="L318" s="31">
        <f>+D318+G318-I318+J318-K318</f>
        <v>5600</v>
      </c>
    </row>
    <row r="319" spans="1:12" x14ac:dyDescent="0.25">
      <c r="A319" s="27">
        <v>7308</v>
      </c>
      <c r="B319" s="27" t="s">
        <v>134</v>
      </c>
      <c r="C319" s="28">
        <v>1400</v>
      </c>
      <c r="D319" s="28">
        <v>1400</v>
      </c>
      <c r="E319" s="29">
        <f>SUM(E320)</f>
        <v>1400</v>
      </c>
      <c r="F319" s="28"/>
      <c r="G319" s="28"/>
      <c r="H319" s="28"/>
      <c r="I319" s="28"/>
      <c r="J319" s="28"/>
      <c r="K319" s="28"/>
      <c r="L319" s="31"/>
    </row>
    <row r="320" spans="1:12" x14ac:dyDescent="0.25">
      <c r="A320" s="27" t="s">
        <v>809</v>
      </c>
      <c r="B320" s="27" t="s">
        <v>554</v>
      </c>
      <c r="C320" s="28">
        <v>1400</v>
      </c>
      <c r="D320" s="28">
        <v>1400</v>
      </c>
      <c r="E320" s="29">
        <v>1400</v>
      </c>
      <c r="F320" s="28"/>
      <c r="G320" s="28"/>
      <c r="H320" s="28"/>
      <c r="I320" s="28"/>
      <c r="J320" s="28"/>
      <c r="K320" s="28"/>
      <c r="L320" s="31">
        <f>+D320+G320-I320+J320-K320</f>
        <v>1400</v>
      </c>
    </row>
    <row r="321" spans="1:13" x14ac:dyDescent="0.25">
      <c r="A321" s="27"/>
      <c r="B321" s="27" t="s">
        <v>810</v>
      </c>
      <c r="C321" s="28">
        <v>1006688.45</v>
      </c>
      <c r="D321" s="28">
        <v>1006688.45</v>
      </c>
      <c r="E321" s="29"/>
      <c r="F321" s="28"/>
      <c r="G321" s="28"/>
      <c r="H321" s="28"/>
      <c r="I321" s="28"/>
      <c r="J321" s="28"/>
      <c r="K321" s="28"/>
      <c r="L321" s="31"/>
    </row>
    <row r="322" spans="1:13" x14ac:dyDescent="0.25">
      <c r="A322" s="27"/>
      <c r="B322" s="27" t="s">
        <v>811</v>
      </c>
      <c r="C322" s="28">
        <v>1006688.45</v>
      </c>
      <c r="D322" s="28">
        <v>1006688.45</v>
      </c>
      <c r="E322" s="29"/>
      <c r="F322" s="28"/>
      <c r="G322" s="28"/>
      <c r="H322" s="28"/>
      <c r="I322" s="28"/>
      <c r="J322" s="28"/>
      <c r="K322" s="28"/>
      <c r="L322" s="31"/>
    </row>
    <row r="323" spans="1:13" x14ac:dyDescent="0.25">
      <c r="A323" s="27"/>
      <c r="B323" s="27" t="s">
        <v>812</v>
      </c>
      <c r="C323" s="28">
        <v>1006688.45</v>
      </c>
      <c r="D323" s="28">
        <v>1006688.45</v>
      </c>
      <c r="E323" s="29"/>
      <c r="F323" s="28"/>
      <c r="G323" s="28"/>
      <c r="H323" s="28"/>
      <c r="I323" s="28"/>
      <c r="J323" s="28"/>
      <c r="K323" s="28"/>
      <c r="L323" s="31"/>
    </row>
    <row r="324" spans="1:13" x14ac:dyDescent="0.25">
      <c r="A324" s="27">
        <v>7801</v>
      </c>
      <c r="B324" s="27" t="s">
        <v>277</v>
      </c>
      <c r="C324" s="28">
        <v>1006688.45</v>
      </c>
      <c r="D324" s="28">
        <v>1006688.45</v>
      </c>
      <c r="E324" s="29">
        <f>SUM(E325:E328)</f>
        <v>1006688.45</v>
      </c>
      <c r="F324" s="28"/>
      <c r="G324" s="28"/>
      <c r="H324" s="28"/>
      <c r="I324" s="28"/>
      <c r="J324" s="28"/>
      <c r="K324" s="28"/>
      <c r="L324" s="31"/>
    </row>
    <row r="325" spans="1:13" x14ac:dyDescent="0.25">
      <c r="A325" s="27" t="s">
        <v>813</v>
      </c>
      <c r="B325" s="27" t="s">
        <v>814</v>
      </c>
      <c r="C325" s="28">
        <v>976688.45</v>
      </c>
      <c r="D325" s="28">
        <v>976688.45</v>
      </c>
      <c r="E325" s="29">
        <v>976688.45</v>
      </c>
      <c r="F325" s="28"/>
      <c r="G325" s="28"/>
      <c r="H325" s="28"/>
      <c r="I325" s="28"/>
      <c r="J325" s="28"/>
      <c r="K325" s="28"/>
      <c r="L325" s="31">
        <f>+D325+G325-I325+J325-K325</f>
        <v>976688.45</v>
      </c>
    </row>
    <row r="326" spans="1:13" x14ac:dyDescent="0.25">
      <c r="A326" s="27" t="s">
        <v>815</v>
      </c>
      <c r="B326" s="27" t="s">
        <v>816</v>
      </c>
      <c r="C326" s="28">
        <v>30000</v>
      </c>
      <c r="D326" s="28">
        <v>30000</v>
      </c>
      <c r="E326" s="29">
        <v>30000</v>
      </c>
      <c r="F326" s="28"/>
      <c r="G326" s="28"/>
      <c r="H326" s="28"/>
      <c r="I326" s="28"/>
      <c r="J326" s="28"/>
      <c r="K326" s="28"/>
      <c r="L326" s="31">
        <f>+D326+G326-I326+J326-K326</f>
        <v>30000</v>
      </c>
    </row>
    <row r="327" spans="1:13" x14ac:dyDescent="0.25">
      <c r="A327" s="27" t="s">
        <v>817</v>
      </c>
      <c r="B327" s="27" t="s">
        <v>818</v>
      </c>
      <c r="C327" s="28"/>
      <c r="D327" s="28"/>
      <c r="E327" s="29">
        <v>0</v>
      </c>
      <c r="F327" s="28"/>
      <c r="G327" s="28"/>
      <c r="H327" s="28"/>
      <c r="I327" s="28"/>
      <c r="J327" s="28">
        <v>5000</v>
      </c>
      <c r="K327" s="28"/>
      <c r="L327" s="31">
        <f>+D327+G327-I327+J327-K327</f>
        <v>5000</v>
      </c>
    </row>
    <row r="328" spans="1:13" x14ac:dyDescent="0.25">
      <c r="A328" s="27" t="s">
        <v>819</v>
      </c>
      <c r="B328" s="27" t="s">
        <v>820</v>
      </c>
      <c r="C328" s="28"/>
      <c r="D328" s="28"/>
      <c r="E328" s="29">
        <v>0</v>
      </c>
      <c r="F328" s="28"/>
      <c r="G328" s="28"/>
      <c r="H328" s="28"/>
      <c r="I328" s="28"/>
      <c r="J328" s="28">
        <v>35000</v>
      </c>
      <c r="K328" s="28"/>
      <c r="L328" s="31">
        <f>+D328+G328-I328+J328-K328</f>
        <v>35000</v>
      </c>
    </row>
    <row r="329" spans="1:13" x14ac:dyDescent="0.25">
      <c r="A329" s="27"/>
      <c r="B329" s="27" t="s">
        <v>821</v>
      </c>
      <c r="C329" s="28"/>
      <c r="D329" s="28"/>
      <c r="E329" s="29"/>
      <c r="F329" s="28"/>
      <c r="G329" s="28"/>
      <c r="H329" s="28"/>
      <c r="I329" s="28"/>
      <c r="J329" s="28"/>
      <c r="K329" s="28"/>
      <c r="L329" s="31"/>
    </row>
    <row r="330" spans="1:13" x14ac:dyDescent="0.25">
      <c r="A330" s="27">
        <v>7802</v>
      </c>
      <c r="B330" s="27" t="s">
        <v>822</v>
      </c>
      <c r="C330" s="28"/>
      <c r="D330" s="28">
        <f>SUM(D331:D332)</f>
        <v>0</v>
      </c>
      <c r="E330" s="29">
        <f>SUM(E331:E332)</f>
        <v>0</v>
      </c>
      <c r="F330" s="28"/>
      <c r="G330" s="28"/>
      <c r="H330" s="28"/>
      <c r="I330" s="28"/>
      <c r="J330" s="28"/>
      <c r="K330" s="28"/>
      <c r="L330" s="31"/>
    </row>
    <row r="331" spans="1:13" x14ac:dyDescent="0.25">
      <c r="A331" s="27" t="s">
        <v>823</v>
      </c>
      <c r="B331" s="51" t="s">
        <v>824</v>
      </c>
      <c r="C331" s="33"/>
      <c r="D331" s="33">
        <v>0</v>
      </c>
      <c r="E331" s="33">
        <v>0</v>
      </c>
      <c r="F331" s="33"/>
      <c r="G331" s="33"/>
      <c r="H331" s="33"/>
      <c r="I331" s="33"/>
      <c r="J331" s="33">
        <f>6800</f>
        <v>6800</v>
      </c>
      <c r="K331" s="33"/>
      <c r="L331" s="31">
        <f>+D331+G331-I331+J331-K331</f>
        <v>6800</v>
      </c>
    </row>
    <row r="332" spans="1:13" x14ac:dyDescent="0.25">
      <c r="A332" s="27" t="s">
        <v>825</v>
      </c>
      <c r="B332" s="32" t="s">
        <v>826</v>
      </c>
      <c r="C332" s="33"/>
      <c r="D332" s="33">
        <v>0</v>
      </c>
      <c r="E332" s="33">
        <v>0</v>
      </c>
      <c r="F332" s="33"/>
      <c r="G332" s="33"/>
      <c r="H332" s="33"/>
      <c r="I332" s="33"/>
      <c r="J332" s="33">
        <v>1758</v>
      </c>
      <c r="K332" s="33"/>
      <c r="L332" s="31">
        <f>+D332+G332-I332+J332-K332</f>
        <v>1758</v>
      </c>
    </row>
    <row r="333" spans="1:13" x14ac:dyDescent="0.25">
      <c r="A333" s="27"/>
      <c r="B333" s="52" t="s">
        <v>827</v>
      </c>
      <c r="C333" s="53">
        <v>3027539.24</v>
      </c>
      <c r="D333" s="53">
        <v>3027539.24</v>
      </c>
      <c r="E333" s="30">
        <f>SUM(E334,E552)</f>
        <v>3027539.2399999998</v>
      </c>
      <c r="F333" s="28"/>
      <c r="G333" s="28"/>
      <c r="H333" s="28"/>
      <c r="I333" s="28"/>
      <c r="J333" s="28"/>
      <c r="K333" s="28"/>
      <c r="L333" s="31"/>
      <c r="M333" s="44">
        <f>SUM(L334:L732)</f>
        <v>3555191.14</v>
      </c>
    </row>
    <row r="334" spans="1:13" x14ac:dyDescent="0.25">
      <c r="A334" s="27"/>
      <c r="B334" s="27" t="s">
        <v>828</v>
      </c>
      <c r="C334" s="28">
        <v>445977.94</v>
      </c>
      <c r="D334" s="28">
        <v>457463.53</v>
      </c>
      <c r="E334" s="30">
        <f>SUM(E335,E368,E439,E477,E483,E495)</f>
        <v>457463.52999999997</v>
      </c>
      <c r="F334" s="28"/>
      <c r="G334" s="28"/>
      <c r="H334" s="28"/>
      <c r="I334" s="28"/>
      <c r="J334" s="28"/>
      <c r="K334" s="28"/>
      <c r="L334" s="31"/>
    </row>
    <row r="335" spans="1:13" x14ac:dyDescent="0.25">
      <c r="A335" s="27"/>
      <c r="B335" s="27" t="s">
        <v>42</v>
      </c>
      <c r="C335" s="28">
        <v>269703.94</v>
      </c>
      <c r="D335" s="28">
        <v>281189.53000000003</v>
      </c>
      <c r="E335" s="30">
        <f>SUM(E336,E358)</f>
        <v>281189.52999999997</v>
      </c>
      <c r="F335" s="28"/>
      <c r="G335" s="28"/>
      <c r="H335" s="28"/>
      <c r="I335" s="28"/>
      <c r="J335" s="28"/>
      <c r="K335" s="28"/>
      <c r="L335" s="31"/>
    </row>
    <row r="336" spans="1:13" x14ac:dyDescent="0.25">
      <c r="A336" s="27"/>
      <c r="B336" s="27" t="s">
        <v>59</v>
      </c>
      <c r="C336" s="28">
        <v>256338.94</v>
      </c>
      <c r="D336" s="28">
        <v>267824.53000000003</v>
      </c>
      <c r="E336" s="30">
        <f>SUM(E337,E339,E344,E347,E352,E354,E356)</f>
        <v>267824.52999999997</v>
      </c>
      <c r="F336" s="28"/>
      <c r="G336" s="28"/>
      <c r="H336" s="28"/>
      <c r="I336" s="28"/>
      <c r="J336" s="28"/>
      <c r="K336" s="28"/>
      <c r="L336" s="31"/>
    </row>
    <row r="337" spans="1:12" x14ac:dyDescent="0.25">
      <c r="A337" s="27">
        <v>7101</v>
      </c>
      <c r="B337" s="27" t="s">
        <v>60</v>
      </c>
      <c r="C337" s="28">
        <v>75246.240000000005</v>
      </c>
      <c r="D337" s="28">
        <v>86731.83</v>
      </c>
      <c r="E337" s="29">
        <f>SUM(E338)</f>
        <v>86731.83</v>
      </c>
      <c r="F337" s="28"/>
      <c r="G337" s="28"/>
      <c r="H337" s="28"/>
      <c r="I337" s="28"/>
      <c r="J337" s="28"/>
      <c r="K337" s="28"/>
      <c r="L337" s="31"/>
    </row>
    <row r="338" spans="1:12" x14ac:dyDescent="0.25">
      <c r="A338" s="27" t="s">
        <v>829</v>
      </c>
      <c r="B338" s="27" t="s">
        <v>62</v>
      </c>
      <c r="C338" s="28">
        <v>75246.240000000005</v>
      </c>
      <c r="D338" s="28">
        <v>86731.83</v>
      </c>
      <c r="E338" s="29">
        <v>86731.83</v>
      </c>
      <c r="F338" s="28"/>
      <c r="G338" s="28"/>
      <c r="H338" s="28"/>
      <c r="I338" s="28"/>
      <c r="J338" s="28"/>
      <c r="K338" s="28"/>
      <c r="L338" s="31">
        <f>+D338+G338-I338+J338-K338</f>
        <v>86731.83</v>
      </c>
    </row>
    <row r="339" spans="1:12" x14ac:dyDescent="0.25">
      <c r="A339" s="27">
        <v>7102</v>
      </c>
      <c r="B339" s="27" t="s">
        <v>65</v>
      </c>
      <c r="C339" s="28">
        <v>21122.1</v>
      </c>
      <c r="D339" s="28">
        <v>21122.1</v>
      </c>
      <c r="E339" s="29">
        <f>SUM(E340:E343)</f>
        <v>21122.1</v>
      </c>
      <c r="F339" s="28"/>
      <c r="G339" s="28"/>
      <c r="H339" s="28"/>
      <c r="I339" s="28"/>
      <c r="J339" s="28"/>
      <c r="K339" s="28"/>
      <c r="L339" s="31"/>
    </row>
    <row r="340" spans="1:12" x14ac:dyDescent="0.25">
      <c r="A340" s="27" t="s">
        <v>830</v>
      </c>
      <c r="B340" s="27" t="s">
        <v>67</v>
      </c>
      <c r="C340" s="28">
        <v>6270.52</v>
      </c>
      <c r="D340" s="28">
        <v>6270.52</v>
      </c>
      <c r="E340" s="29">
        <v>6270.52</v>
      </c>
      <c r="F340" s="28"/>
      <c r="G340" s="28"/>
      <c r="H340" s="28"/>
      <c r="I340" s="28"/>
      <c r="J340" s="28"/>
      <c r="K340" s="28"/>
      <c r="L340" s="31">
        <f>+D340+G340-I340+J340-K340</f>
        <v>6270.52</v>
      </c>
    </row>
    <row r="341" spans="1:12" x14ac:dyDescent="0.25">
      <c r="A341" s="27" t="s">
        <v>831</v>
      </c>
      <c r="B341" s="27" t="s">
        <v>832</v>
      </c>
      <c r="C341" s="28">
        <v>6441.08</v>
      </c>
      <c r="D341" s="28">
        <v>6441.08</v>
      </c>
      <c r="E341" s="29">
        <v>6441.08</v>
      </c>
      <c r="F341" s="28"/>
      <c r="G341" s="28"/>
      <c r="H341" s="28"/>
      <c r="I341" s="28"/>
      <c r="J341" s="39">
        <v>1246</v>
      </c>
      <c r="K341" s="28"/>
      <c r="L341" s="31">
        <f>+D341+G341-I341+J341-K341</f>
        <v>7687.08</v>
      </c>
    </row>
    <row r="342" spans="1:12" x14ac:dyDescent="0.25">
      <c r="A342" s="27" t="s">
        <v>833</v>
      </c>
      <c r="B342" s="27" t="s">
        <v>73</v>
      </c>
      <c r="C342" s="28">
        <v>1925</v>
      </c>
      <c r="D342" s="28">
        <v>1925</v>
      </c>
      <c r="E342" s="29">
        <v>1925</v>
      </c>
      <c r="F342" s="28"/>
      <c r="G342" s="28"/>
      <c r="H342" s="28"/>
      <c r="I342" s="28"/>
      <c r="J342" s="28"/>
      <c r="K342" s="28"/>
      <c r="L342" s="31">
        <f>+D342+G342-I342+J342-K342</f>
        <v>1925</v>
      </c>
    </row>
    <row r="343" spans="1:12" x14ac:dyDescent="0.25">
      <c r="A343" s="27" t="s">
        <v>834</v>
      </c>
      <c r="B343" s="27" t="s">
        <v>835</v>
      </c>
      <c r="C343" s="28">
        <v>6485.5</v>
      </c>
      <c r="D343" s="28">
        <v>6485.5</v>
      </c>
      <c r="E343" s="29">
        <v>6485.5</v>
      </c>
      <c r="F343" s="28"/>
      <c r="G343" s="28"/>
      <c r="H343" s="28"/>
      <c r="I343" s="28"/>
      <c r="J343" s="39">
        <v>1125</v>
      </c>
      <c r="K343" s="28"/>
      <c r="L343" s="31">
        <f>+D343+G343-I343+J343-K343</f>
        <v>7610.5</v>
      </c>
    </row>
    <row r="344" spans="1:12" x14ac:dyDescent="0.25">
      <c r="A344" s="27">
        <v>7105</v>
      </c>
      <c r="B344" s="27" t="s">
        <v>80</v>
      </c>
      <c r="C344" s="28">
        <v>31629.9</v>
      </c>
      <c r="D344" s="28">
        <v>31629.9</v>
      </c>
      <c r="E344" s="29">
        <f>SUM(E345)</f>
        <v>31629.9</v>
      </c>
      <c r="F344" s="28"/>
      <c r="G344" s="28"/>
      <c r="H344" s="28"/>
      <c r="I344" s="28"/>
      <c r="J344" s="28"/>
      <c r="K344" s="28"/>
      <c r="L344" s="31"/>
    </row>
    <row r="345" spans="1:12" x14ac:dyDescent="0.25">
      <c r="A345" s="27" t="s">
        <v>836</v>
      </c>
      <c r="B345" s="27" t="s">
        <v>347</v>
      </c>
      <c r="C345" s="28">
        <v>31629.9</v>
      </c>
      <c r="D345" s="28">
        <v>31629.9</v>
      </c>
      <c r="E345" s="29">
        <v>31629.9</v>
      </c>
      <c r="F345" s="28"/>
      <c r="G345" s="28"/>
      <c r="H345" s="28"/>
      <c r="I345" s="28"/>
      <c r="J345" s="39">
        <v>15940.2</v>
      </c>
      <c r="K345" s="28"/>
      <c r="L345" s="31">
        <f>+D345+G345-I345+J345-K345</f>
        <v>47570.100000000006</v>
      </c>
    </row>
    <row r="346" spans="1:12" x14ac:dyDescent="0.25">
      <c r="A346" s="27" t="s">
        <v>837</v>
      </c>
      <c r="B346" s="27" t="s">
        <v>86</v>
      </c>
      <c r="C346" s="28">
        <v>3000</v>
      </c>
      <c r="D346" s="28">
        <v>0</v>
      </c>
      <c r="E346" s="29">
        <v>0</v>
      </c>
      <c r="F346" s="28"/>
      <c r="G346" s="28"/>
      <c r="H346" s="28"/>
      <c r="I346" s="28"/>
      <c r="J346" s="28">
        <v>1200</v>
      </c>
      <c r="K346" s="28"/>
      <c r="L346" s="31">
        <f>+D346+G346-I346+J346-K346</f>
        <v>1200</v>
      </c>
    </row>
    <row r="347" spans="1:12" x14ac:dyDescent="0.25">
      <c r="A347" s="27">
        <v>7106</v>
      </c>
      <c r="B347" s="27" t="s">
        <v>87</v>
      </c>
      <c r="C347" s="28">
        <v>22266.48</v>
      </c>
      <c r="D347" s="28">
        <v>22266.48</v>
      </c>
      <c r="E347" s="29">
        <f>SUM(E348:E350)</f>
        <v>22266.48</v>
      </c>
      <c r="F347" s="28"/>
      <c r="G347" s="28"/>
      <c r="H347" s="28"/>
      <c r="I347" s="28"/>
      <c r="J347" s="28"/>
      <c r="K347" s="28"/>
      <c r="L347" s="31"/>
    </row>
    <row r="348" spans="1:12" x14ac:dyDescent="0.25">
      <c r="A348" s="27" t="s">
        <v>838</v>
      </c>
      <c r="B348" s="27" t="s">
        <v>89</v>
      </c>
      <c r="C348" s="28">
        <v>12458.4</v>
      </c>
      <c r="D348" s="28">
        <v>12458.4</v>
      </c>
      <c r="E348" s="29">
        <v>12458.4</v>
      </c>
      <c r="F348" s="28"/>
      <c r="G348" s="28"/>
      <c r="H348" s="28"/>
      <c r="I348" s="28"/>
      <c r="J348" s="28"/>
      <c r="K348" s="28"/>
      <c r="L348" s="31">
        <f>+D348+G348-I348+J348-K348</f>
        <v>12458.4</v>
      </c>
    </row>
    <row r="349" spans="1:12" x14ac:dyDescent="0.25">
      <c r="A349" s="27" t="s">
        <v>838</v>
      </c>
      <c r="B349" s="27" t="s">
        <v>839</v>
      </c>
      <c r="C349" s="28"/>
      <c r="D349" s="28"/>
      <c r="E349" s="29">
        <v>0</v>
      </c>
      <c r="F349" s="28"/>
      <c r="G349" s="28"/>
      <c r="H349" s="28"/>
      <c r="I349" s="28"/>
      <c r="J349" s="39">
        <v>1742</v>
      </c>
      <c r="K349" s="28"/>
      <c r="L349" s="31">
        <f>+D349+G349-I349+J349-K349</f>
        <v>1742</v>
      </c>
    </row>
    <row r="350" spans="1:12" x14ac:dyDescent="0.25">
      <c r="A350" s="27" t="s">
        <v>840</v>
      </c>
      <c r="B350" s="27" t="s">
        <v>95</v>
      </c>
      <c r="C350" s="28">
        <v>9808.08</v>
      </c>
      <c r="D350" s="28">
        <v>9808.08</v>
      </c>
      <c r="E350" s="29">
        <v>9808.08</v>
      </c>
      <c r="F350" s="28"/>
      <c r="G350" s="28"/>
      <c r="H350" s="28"/>
      <c r="I350" s="28"/>
      <c r="J350" s="28"/>
      <c r="K350" s="28"/>
      <c r="L350" s="31">
        <f>+D350+G350-I350+J350-K350</f>
        <v>9808.08</v>
      </c>
    </row>
    <row r="351" spans="1:12" x14ac:dyDescent="0.25">
      <c r="A351" s="27" t="s">
        <v>840</v>
      </c>
      <c r="B351" s="27" t="s">
        <v>841</v>
      </c>
      <c r="C351" s="28"/>
      <c r="D351" s="28"/>
      <c r="E351" s="29">
        <v>0</v>
      </c>
      <c r="F351" s="28"/>
      <c r="G351" s="28"/>
      <c r="H351" s="28"/>
      <c r="I351" s="28"/>
      <c r="J351" s="39">
        <v>1328</v>
      </c>
      <c r="K351" s="28"/>
      <c r="L351" s="31">
        <f>+D351+G351-I351+J351-K351</f>
        <v>1328</v>
      </c>
    </row>
    <row r="352" spans="1:12" x14ac:dyDescent="0.25">
      <c r="A352" s="27">
        <v>7107</v>
      </c>
      <c r="B352" s="27" t="s">
        <v>102</v>
      </c>
      <c r="C352" s="28">
        <v>2941.61</v>
      </c>
      <c r="D352" s="28">
        <v>2941.61</v>
      </c>
      <c r="E352" s="29">
        <f>SUM(E353)</f>
        <v>2941.61</v>
      </c>
      <c r="F352" s="28"/>
      <c r="G352" s="28"/>
      <c r="H352" s="28"/>
      <c r="I352" s="28"/>
      <c r="J352" s="28"/>
      <c r="K352" s="28"/>
      <c r="L352" s="31"/>
    </row>
    <row r="353" spans="1:12" x14ac:dyDescent="0.25">
      <c r="A353" s="27" t="s">
        <v>842</v>
      </c>
      <c r="B353" s="27" t="s">
        <v>104</v>
      </c>
      <c r="C353" s="28">
        <v>2941.61</v>
      </c>
      <c r="D353" s="28">
        <v>2941.61</v>
      </c>
      <c r="E353" s="29">
        <v>2941.61</v>
      </c>
      <c r="F353" s="28"/>
      <c r="G353" s="28"/>
      <c r="H353" s="28"/>
      <c r="I353" s="28"/>
      <c r="J353" s="39">
        <v>1246</v>
      </c>
      <c r="K353" s="28"/>
      <c r="L353" s="31">
        <f>+D353+G353-I353+J353-K353</f>
        <v>4187.6100000000006</v>
      </c>
    </row>
    <row r="354" spans="1:12" x14ac:dyDescent="0.25">
      <c r="A354" s="27">
        <v>7199</v>
      </c>
      <c r="B354" s="27" t="s">
        <v>107</v>
      </c>
      <c r="C354" s="28">
        <v>45000</v>
      </c>
      <c r="D354" s="28">
        <v>45000</v>
      </c>
      <c r="E354" s="29">
        <f>SUM(E355)</f>
        <v>45000</v>
      </c>
      <c r="F354" s="28"/>
      <c r="G354" s="28"/>
      <c r="H354" s="28"/>
      <c r="I354" s="28"/>
      <c r="J354" s="28"/>
      <c r="K354" s="28"/>
      <c r="L354" s="31"/>
    </row>
    <row r="355" spans="1:12" x14ac:dyDescent="0.25">
      <c r="A355" s="27" t="s">
        <v>843</v>
      </c>
      <c r="B355" s="27" t="s">
        <v>109</v>
      </c>
      <c r="C355" s="28">
        <v>45000</v>
      </c>
      <c r="D355" s="28">
        <v>45000</v>
      </c>
      <c r="E355" s="29">
        <v>45000</v>
      </c>
      <c r="F355" s="28"/>
      <c r="G355" s="28"/>
      <c r="H355" s="28"/>
      <c r="I355" s="28"/>
      <c r="J355" s="28"/>
      <c r="K355" s="39">
        <v>44990</v>
      </c>
      <c r="L355" s="31">
        <f>+D355+G355-I355+J355-K355</f>
        <v>10</v>
      </c>
    </row>
    <row r="356" spans="1:12" x14ac:dyDescent="0.25">
      <c r="A356" s="27">
        <v>7306</v>
      </c>
      <c r="B356" s="27" t="s">
        <v>131</v>
      </c>
      <c r="C356" s="28">
        <v>58132.61</v>
      </c>
      <c r="D356" s="28">
        <v>58132.61</v>
      </c>
      <c r="E356" s="33">
        <f>SUM(E357)</f>
        <v>58132.61</v>
      </c>
      <c r="F356" s="28"/>
      <c r="G356" s="28"/>
      <c r="H356" s="28"/>
      <c r="I356" s="28"/>
      <c r="J356" s="28"/>
      <c r="K356" s="28"/>
      <c r="L356" s="31"/>
    </row>
    <row r="357" spans="1:12" x14ac:dyDescent="0.25">
      <c r="A357" s="27" t="s">
        <v>844</v>
      </c>
      <c r="B357" s="27" t="s">
        <v>133</v>
      </c>
      <c r="C357" s="28">
        <v>58132.61</v>
      </c>
      <c r="D357" s="28">
        <v>58132.61</v>
      </c>
      <c r="E357" s="29">
        <v>58132.61</v>
      </c>
      <c r="F357" s="28"/>
      <c r="G357" s="28"/>
      <c r="H357" s="28"/>
      <c r="I357" s="28"/>
      <c r="J357" s="39">
        <v>63617</v>
      </c>
      <c r="K357" s="28"/>
      <c r="L357" s="31">
        <f>+D357+G357-I357+J357-K357</f>
        <v>121749.61</v>
      </c>
    </row>
    <row r="358" spans="1:12" x14ac:dyDescent="0.25">
      <c r="A358" s="27"/>
      <c r="B358" s="27" t="s">
        <v>845</v>
      </c>
      <c r="C358" s="28">
        <v>13365</v>
      </c>
      <c r="D358" s="28">
        <v>13365</v>
      </c>
      <c r="E358" s="30">
        <f>SUM(E359,E361,E363,E365)</f>
        <v>13365</v>
      </c>
      <c r="F358" s="28"/>
      <c r="G358" s="28"/>
      <c r="H358" s="28"/>
      <c r="I358" s="28"/>
      <c r="J358" s="28"/>
      <c r="K358" s="28"/>
      <c r="L358" s="31"/>
    </row>
    <row r="359" spans="1:12" x14ac:dyDescent="0.25">
      <c r="A359" s="27">
        <v>7302</v>
      </c>
      <c r="B359" s="27" t="s">
        <v>111</v>
      </c>
      <c r="C359" s="28">
        <v>5398</v>
      </c>
      <c r="D359" s="28">
        <v>5398</v>
      </c>
      <c r="E359" s="29">
        <f>SUM(E360)</f>
        <v>5398</v>
      </c>
      <c r="F359" s="28"/>
      <c r="G359" s="28"/>
      <c r="H359" s="28"/>
      <c r="I359" s="28"/>
      <c r="J359" s="28"/>
      <c r="K359" s="28"/>
      <c r="L359" s="31"/>
    </row>
    <row r="360" spans="1:12" x14ac:dyDescent="0.25">
      <c r="A360" s="27" t="s">
        <v>846</v>
      </c>
      <c r="B360" s="27" t="s">
        <v>115</v>
      </c>
      <c r="C360" s="28">
        <v>5398</v>
      </c>
      <c r="D360" s="28">
        <v>5398</v>
      </c>
      <c r="E360" s="29">
        <v>5398</v>
      </c>
      <c r="F360" s="28"/>
      <c r="G360" s="28"/>
      <c r="H360" s="28"/>
      <c r="I360" s="28"/>
      <c r="J360" s="28"/>
      <c r="K360" s="28"/>
      <c r="L360" s="31">
        <f>+D360+G360-I360+J360-K360</f>
        <v>5398</v>
      </c>
    </row>
    <row r="361" spans="1:12" x14ac:dyDescent="0.25">
      <c r="A361" s="27">
        <v>7304</v>
      </c>
      <c r="B361" s="27" t="s">
        <v>121</v>
      </c>
      <c r="C361" s="28">
        <v>1500</v>
      </c>
      <c r="D361" s="28">
        <v>1500</v>
      </c>
      <c r="E361" s="29">
        <f>SUM(E362)</f>
        <v>1500</v>
      </c>
      <c r="F361" s="28"/>
      <c r="G361" s="28"/>
      <c r="H361" s="28"/>
      <c r="I361" s="28"/>
      <c r="J361" s="28"/>
      <c r="K361" s="28"/>
      <c r="L361" s="31"/>
    </row>
    <row r="362" spans="1:12" x14ac:dyDescent="0.25">
      <c r="A362" s="27" t="s">
        <v>847</v>
      </c>
      <c r="B362" s="27" t="s">
        <v>123</v>
      </c>
      <c r="C362" s="28">
        <v>1500</v>
      </c>
      <c r="D362" s="28">
        <v>1500</v>
      </c>
      <c r="E362" s="29">
        <v>1500</v>
      </c>
      <c r="F362" s="28"/>
      <c r="G362" s="28"/>
      <c r="H362" s="28"/>
      <c r="I362" s="28"/>
      <c r="J362" s="28"/>
      <c r="K362" s="28"/>
      <c r="L362" s="31">
        <f>+D362+G362-I362+J362-K362</f>
        <v>1500</v>
      </c>
    </row>
    <row r="363" spans="1:12" x14ac:dyDescent="0.25">
      <c r="A363" s="27">
        <v>7306</v>
      </c>
      <c r="B363" s="27" t="s">
        <v>131</v>
      </c>
      <c r="C363" s="28">
        <v>1887</v>
      </c>
      <c r="D363" s="28">
        <v>1887</v>
      </c>
      <c r="E363" s="29">
        <f>SUM(E364)</f>
        <v>1887</v>
      </c>
      <c r="F363" s="28"/>
      <c r="G363" s="28"/>
      <c r="H363" s="28"/>
      <c r="I363" s="28"/>
      <c r="J363" s="28"/>
      <c r="K363" s="28"/>
      <c r="L363" s="31"/>
    </row>
    <row r="364" spans="1:12" x14ac:dyDescent="0.25">
      <c r="A364" s="27" t="s">
        <v>848</v>
      </c>
      <c r="B364" s="27" t="s">
        <v>610</v>
      </c>
      <c r="C364" s="28">
        <v>1887</v>
      </c>
      <c r="D364" s="28">
        <v>1887</v>
      </c>
      <c r="E364" s="29">
        <v>1887</v>
      </c>
      <c r="F364" s="28"/>
      <c r="G364" s="28"/>
      <c r="H364" s="28"/>
      <c r="I364" s="28"/>
      <c r="J364" s="28"/>
      <c r="K364" s="28"/>
      <c r="L364" s="31">
        <f>+D364+G364-I364+J364-K364</f>
        <v>1887</v>
      </c>
    </row>
    <row r="365" spans="1:12" x14ac:dyDescent="0.25">
      <c r="A365" s="27">
        <v>7308</v>
      </c>
      <c r="B365" s="27" t="s">
        <v>134</v>
      </c>
      <c r="C365" s="28">
        <v>4580</v>
      </c>
      <c r="D365" s="28">
        <v>4580</v>
      </c>
      <c r="E365" s="29">
        <f>SUM(E366:E367)</f>
        <v>4580</v>
      </c>
      <c r="F365" s="28"/>
      <c r="G365" s="28"/>
      <c r="H365" s="28"/>
      <c r="I365" s="28"/>
      <c r="J365" s="28"/>
      <c r="K365" s="28"/>
      <c r="L365" s="31"/>
    </row>
    <row r="366" spans="1:12" x14ac:dyDescent="0.25">
      <c r="A366" s="27" t="s">
        <v>849</v>
      </c>
      <c r="B366" s="27" t="s">
        <v>619</v>
      </c>
      <c r="C366" s="27">
        <v>100</v>
      </c>
      <c r="D366" s="27">
        <v>100</v>
      </c>
      <c r="E366" s="29">
        <v>100</v>
      </c>
      <c r="F366" s="28"/>
      <c r="G366" s="28"/>
      <c r="H366" s="28"/>
      <c r="I366" s="28"/>
      <c r="J366" s="28"/>
      <c r="K366" s="28"/>
      <c r="L366" s="31">
        <f>+D366+G366-I366+J366-K366</f>
        <v>100</v>
      </c>
    </row>
    <row r="367" spans="1:12" x14ac:dyDescent="0.25">
      <c r="A367" s="27" t="s">
        <v>850</v>
      </c>
      <c r="B367" s="27" t="s">
        <v>851</v>
      </c>
      <c r="C367" s="28">
        <v>4480</v>
      </c>
      <c r="D367" s="28">
        <v>4480</v>
      </c>
      <c r="E367" s="29">
        <v>4480</v>
      </c>
      <c r="F367" s="28"/>
      <c r="G367" s="28"/>
      <c r="H367" s="28"/>
      <c r="I367" s="28"/>
      <c r="J367" s="28"/>
      <c r="K367" s="28"/>
      <c r="L367" s="31">
        <f>+D367+G367-I367+J367-K367</f>
        <v>4480</v>
      </c>
    </row>
    <row r="368" spans="1:12" x14ac:dyDescent="0.25">
      <c r="A368" s="27"/>
      <c r="B368" s="27" t="s">
        <v>852</v>
      </c>
      <c r="C368" s="28">
        <v>44193.36</v>
      </c>
      <c r="D368" s="28">
        <v>44193.36</v>
      </c>
      <c r="E368" s="30">
        <f>SUM(E370,E372,E377,E380,E382,E386,E388,E391,E394,E396,E400,E403,E407,E409,E413,E415,E420,E423,E426,E429,E431)</f>
        <v>44193.36</v>
      </c>
      <c r="F368" s="28"/>
      <c r="G368" s="28"/>
      <c r="H368" s="28"/>
      <c r="I368" s="28"/>
      <c r="J368" s="28"/>
      <c r="K368" s="28"/>
      <c r="L368" s="31"/>
    </row>
    <row r="369" spans="1:12" x14ac:dyDescent="0.25">
      <c r="A369" s="27"/>
      <c r="B369" s="27" t="s">
        <v>853</v>
      </c>
      <c r="C369" s="28">
        <v>9822.6</v>
      </c>
      <c r="D369" s="28">
        <v>7307.6</v>
      </c>
      <c r="E369" s="29"/>
      <c r="F369" s="28"/>
      <c r="G369" s="28"/>
      <c r="H369" s="28"/>
      <c r="I369" s="28"/>
      <c r="J369" s="28"/>
      <c r="K369" s="28"/>
      <c r="L369" s="31"/>
    </row>
    <row r="370" spans="1:12" x14ac:dyDescent="0.25">
      <c r="A370" s="27">
        <v>7302</v>
      </c>
      <c r="B370" s="27" t="s">
        <v>111</v>
      </c>
      <c r="C370" s="28">
        <v>4412.1000000000004</v>
      </c>
      <c r="D370" s="28">
        <v>4412.1000000000004</v>
      </c>
      <c r="E370" s="29">
        <f>SUM(E371)</f>
        <v>4412.1000000000004</v>
      </c>
      <c r="F370" s="28"/>
      <c r="G370" s="28"/>
      <c r="H370" s="28"/>
      <c r="I370" s="28"/>
      <c r="J370" s="28"/>
      <c r="K370" s="28"/>
      <c r="L370" s="31"/>
    </row>
    <row r="371" spans="1:12" x14ac:dyDescent="0.25">
      <c r="A371" s="27" t="s">
        <v>854</v>
      </c>
      <c r="B371" s="27" t="s">
        <v>722</v>
      </c>
      <c r="C371" s="28">
        <v>4412.1000000000004</v>
      </c>
      <c r="D371" s="28">
        <v>4412.1000000000004</v>
      </c>
      <c r="E371" s="29">
        <v>4412.1000000000004</v>
      </c>
      <c r="F371" s="28"/>
      <c r="G371" s="28"/>
      <c r="H371" s="28"/>
      <c r="I371" s="28"/>
      <c r="J371" s="46">
        <v>900</v>
      </c>
      <c r="K371" s="28"/>
      <c r="L371" s="31">
        <f>+D371+G371-I371+J371-K371</f>
        <v>5312.1</v>
      </c>
    </row>
    <row r="372" spans="1:12" x14ac:dyDescent="0.25">
      <c r="A372" s="27">
        <v>7308</v>
      </c>
      <c r="B372" s="27" t="s">
        <v>134</v>
      </c>
      <c r="C372" s="28">
        <v>5410.5</v>
      </c>
      <c r="D372" s="28">
        <v>2895.5</v>
      </c>
      <c r="E372" s="29">
        <f>SUM(E373:E375)</f>
        <v>2895.5</v>
      </c>
      <c r="F372" s="28"/>
      <c r="G372" s="28"/>
      <c r="H372" s="28"/>
      <c r="I372" s="28"/>
      <c r="J372" s="28"/>
      <c r="K372" s="28"/>
      <c r="L372" s="31"/>
    </row>
    <row r="373" spans="1:12" x14ac:dyDescent="0.25">
      <c r="A373" s="27" t="s">
        <v>855</v>
      </c>
      <c r="B373" s="27" t="s">
        <v>777</v>
      </c>
      <c r="C373" s="28">
        <v>2515</v>
      </c>
      <c r="D373" s="27">
        <v>0</v>
      </c>
      <c r="E373" s="40">
        <v>0</v>
      </c>
      <c r="F373" s="28"/>
      <c r="G373" s="28"/>
      <c r="H373" s="28"/>
      <c r="I373" s="28"/>
      <c r="J373" s="28"/>
      <c r="K373" s="28"/>
      <c r="L373" s="31">
        <f>+D373+G373-I373+J373-K373</f>
        <v>0</v>
      </c>
    </row>
    <row r="374" spans="1:12" x14ac:dyDescent="0.25">
      <c r="A374" s="27" t="s">
        <v>856</v>
      </c>
      <c r="B374" s="27" t="s">
        <v>619</v>
      </c>
      <c r="C374" s="27">
        <v>195.5</v>
      </c>
      <c r="D374" s="27">
        <v>195.5</v>
      </c>
      <c r="E374" s="40">
        <v>195.5</v>
      </c>
      <c r="F374" s="28"/>
      <c r="G374" s="28"/>
      <c r="H374" s="28"/>
      <c r="I374" s="28"/>
      <c r="J374" s="28"/>
      <c r="K374" s="28"/>
      <c r="L374" s="31">
        <f>+D374+G374-I374+J374-K374</f>
        <v>195.5</v>
      </c>
    </row>
    <row r="375" spans="1:12" x14ac:dyDescent="0.25">
      <c r="A375" s="27" t="s">
        <v>857</v>
      </c>
      <c r="B375" s="27" t="s">
        <v>554</v>
      </c>
      <c r="C375" s="28">
        <v>2700</v>
      </c>
      <c r="D375" s="28">
        <v>2700</v>
      </c>
      <c r="E375" s="29">
        <v>2700</v>
      </c>
      <c r="F375" s="28"/>
      <c r="G375" s="28"/>
      <c r="H375" s="28"/>
      <c r="I375" s="28"/>
      <c r="J375" s="28"/>
      <c r="K375" s="28"/>
      <c r="L375" s="31">
        <f>+D375+G375-I375+J375-K375</f>
        <v>2700</v>
      </c>
    </row>
    <row r="376" spans="1:12" x14ac:dyDescent="0.25">
      <c r="A376" s="27"/>
      <c r="B376" s="27" t="s">
        <v>858</v>
      </c>
      <c r="C376" s="28">
        <v>5343.8</v>
      </c>
      <c r="D376" s="28">
        <v>5343.8</v>
      </c>
      <c r="E376" s="29"/>
      <c r="F376" s="28"/>
      <c r="G376" s="28"/>
      <c r="H376" s="28"/>
      <c r="I376" s="28"/>
      <c r="J376" s="28"/>
      <c r="K376" s="28"/>
      <c r="L376" s="31"/>
    </row>
    <row r="377" spans="1:12" x14ac:dyDescent="0.25">
      <c r="A377" s="27">
        <v>7302</v>
      </c>
      <c r="B377" s="27" t="s">
        <v>111</v>
      </c>
      <c r="C377" s="27">
        <v>550</v>
      </c>
      <c r="D377" s="27">
        <v>550</v>
      </c>
      <c r="E377" s="29">
        <f>SUM(E378:E379)</f>
        <v>550</v>
      </c>
      <c r="F377" s="28"/>
      <c r="G377" s="28"/>
      <c r="H377" s="28"/>
      <c r="I377" s="28"/>
      <c r="J377" s="28"/>
      <c r="K377" s="28"/>
      <c r="L377" s="31"/>
    </row>
    <row r="378" spans="1:12" x14ac:dyDescent="0.25">
      <c r="A378" s="27" t="s">
        <v>859</v>
      </c>
      <c r="B378" s="27" t="s">
        <v>860</v>
      </c>
      <c r="C378" s="27">
        <v>250</v>
      </c>
      <c r="D378" s="27">
        <v>250</v>
      </c>
      <c r="E378" s="29">
        <v>250</v>
      </c>
      <c r="F378" s="28"/>
      <c r="G378" s="28"/>
      <c r="H378" s="28"/>
      <c r="I378" s="28"/>
      <c r="J378" s="28"/>
      <c r="K378" s="28"/>
      <c r="L378" s="31">
        <f>+D378+G378-I378+J378-K378</f>
        <v>250</v>
      </c>
    </row>
    <row r="379" spans="1:12" x14ac:dyDescent="0.25">
      <c r="A379" s="27" t="s">
        <v>861</v>
      </c>
      <c r="B379" s="27" t="s">
        <v>722</v>
      </c>
      <c r="C379" s="27">
        <v>300</v>
      </c>
      <c r="D379" s="27">
        <v>300</v>
      </c>
      <c r="E379" s="29">
        <v>300</v>
      </c>
      <c r="F379" s="28"/>
      <c r="G379" s="28"/>
      <c r="H379" s="28"/>
      <c r="I379" s="28"/>
      <c r="J379" s="28"/>
      <c r="K379" s="28"/>
      <c r="L379" s="31">
        <f>+D379+G379-I379+J379-K379</f>
        <v>300</v>
      </c>
    </row>
    <row r="380" spans="1:12" x14ac:dyDescent="0.25">
      <c r="A380" s="27">
        <v>7306</v>
      </c>
      <c r="B380" s="27" t="s">
        <v>131</v>
      </c>
      <c r="C380" s="27">
        <v>600</v>
      </c>
      <c r="D380" s="27">
        <v>600</v>
      </c>
      <c r="E380" s="29">
        <f>SUM(E381)</f>
        <v>600</v>
      </c>
      <c r="F380" s="28"/>
      <c r="G380" s="28"/>
      <c r="H380" s="28"/>
      <c r="I380" s="28"/>
      <c r="J380" s="28"/>
      <c r="K380" s="28"/>
      <c r="L380" s="31"/>
    </row>
    <row r="381" spans="1:12" x14ac:dyDescent="0.25">
      <c r="A381" s="27" t="s">
        <v>862</v>
      </c>
      <c r="B381" s="27" t="s">
        <v>610</v>
      </c>
      <c r="C381" s="27">
        <v>600</v>
      </c>
      <c r="D381" s="27">
        <v>600</v>
      </c>
      <c r="E381" s="29">
        <v>600</v>
      </c>
      <c r="F381" s="28"/>
      <c r="G381" s="28"/>
      <c r="H381" s="28"/>
      <c r="I381" s="28"/>
      <c r="J381" s="28"/>
      <c r="K381" s="28"/>
      <c r="L381" s="31">
        <f>+D381+G381-I381+J381-K381</f>
        <v>600</v>
      </c>
    </row>
    <row r="382" spans="1:12" x14ac:dyDescent="0.25">
      <c r="A382" s="27">
        <v>7308</v>
      </c>
      <c r="B382" s="27" t="s">
        <v>134</v>
      </c>
      <c r="C382" s="28">
        <v>4193.8</v>
      </c>
      <c r="D382" s="28">
        <v>4193.8</v>
      </c>
      <c r="E382" s="29">
        <f>SUM(E383:E384)</f>
        <v>4193.8</v>
      </c>
      <c r="F382" s="28"/>
      <c r="G382" s="28"/>
      <c r="H382" s="28"/>
      <c r="I382" s="28"/>
      <c r="J382" s="28"/>
      <c r="K382" s="28"/>
      <c r="L382" s="31"/>
    </row>
    <row r="383" spans="1:12" x14ac:dyDescent="0.25">
      <c r="A383" s="27" t="s">
        <v>863</v>
      </c>
      <c r="B383" s="27" t="s">
        <v>554</v>
      </c>
      <c r="C383" s="27">
        <v>250</v>
      </c>
      <c r="D383" s="27">
        <v>250</v>
      </c>
      <c r="E383" s="29">
        <v>250</v>
      </c>
      <c r="F383" s="28"/>
      <c r="G383" s="28"/>
      <c r="H383" s="28"/>
      <c r="I383" s="28"/>
      <c r="J383" s="28"/>
      <c r="K383" s="28"/>
      <c r="L383" s="31">
        <f>+D383+G383-I383+J383-K383</f>
        <v>250</v>
      </c>
    </row>
    <row r="384" spans="1:12" x14ac:dyDescent="0.25">
      <c r="A384" s="27" t="s">
        <v>864</v>
      </c>
      <c r="B384" s="27" t="s">
        <v>801</v>
      </c>
      <c r="C384" s="28">
        <v>3943.8</v>
      </c>
      <c r="D384" s="28">
        <v>3943.8</v>
      </c>
      <c r="E384" s="29">
        <v>3943.8</v>
      </c>
      <c r="F384" s="28"/>
      <c r="G384" s="28"/>
      <c r="H384" s="28"/>
      <c r="I384" s="28"/>
      <c r="J384" s="28"/>
      <c r="K384" s="28"/>
      <c r="L384" s="31">
        <f>+D384+G384-I384+J384-K384</f>
        <v>3943.8</v>
      </c>
    </row>
    <row r="385" spans="1:12" x14ac:dyDescent="0.25">
      <c r="A385" s="27"/>
      <c r="B385" s="27" t="s">
        <v>865</v>
      </c>
      <c r="C385" s="28">
        <v>3000</v>
      </c>
      <c r="D385" s="28">
        <v>3000</v>
      </c>
      <c r="E385" s="29"/>
      <c r="F385" s="28"/>
      <c r="G385" s="28"/>
      <c r="H385" s="28"/>
      <c r="I385" s="28"/>
      <c r="J385" s="28"/>
      <c r="K385" s="28"/>
      <c r="L385" s="31"/>
    </row>
    <row r="386" spans="1:12" x14ac:dyDescent="0.25">
      <c r="A386" s="27">
        <v>7305</v>
      </c>
      <c r="B386" s="27" t="s">
        <v>128</v>
      </c>
      <c r="C386" s="27">
        <v>500</v>
      </c>
      <c r="D386" s="27">
        <v>500</v>
      </c>
      <c r="E386" s="29">
        <f>SUM(E387)</f>
        <v>500</v>
      </c>
      <c r="F386" s="28"/>
      <c r="G386" s="28"/>
      <c r="H386" s="28"/>
      <c r="I386" s="28"/>
      <c r="J386" s="28"/>
      <c r="K386" s="28"/>
      <c r="L386" s="31"/>
    </row>
    <row r="387" spans="1:12" x14ac:dyDescent="0.25">
      <c r="A387" s="27" t="s">
        <v>866</v>
      </c>
      <c r="B387" s="27" t="s">
        <v>651</v>
      </c>
      <c r="C387" s="27">
        <v>500</v>
      </c>
      <c r="D387" s="27">
        <v>500</v>
      </c>
      <c r="E387" s="29">
        <v>500</v>
      </c>
      <c r="F387" s="28"/>
      <c r="G387" s="28"/>
      <c r="H387" s="28"/>
      <c r="I387" s="28"/>
      <c r="J387" s="28"/>
      <c r="K387" s="28"/>
      <c r="L387" s="31">
        <f>+D387+G387-I387+J387-K387</f>
        <v>500</v>
      </c>
    </row>
    <row r="388" spans="1:12" x14ac:dyDescent="0.25">
      <c r="A388" s="27">
        <v>7306</v>
      </c>
      <c r="B388" s="27" t="s">
        <v>131</v>
      </c>
      <c r="C388" s="28">
        <v>2500</v>
      </c>
      <c r="D388" s="28">
        <v>2500</v>
      </c>
      <c r="E388" s="29">
        <f>SUM(E389)</f>
        <v>2500</v>
      </c>
      <c r="F388" s="28"/>
      <c r="G388" s="28"/>
      <c r="H388" s="28"/>
      <c r="I388" s="28"/>
      <c r="J388" s="28"/>
      <c r="K388" s="28"/>
      <c r="L388" s="31"/>
    </row>
    <row r="389" spans="1:12" x14ac:dyDescent="0.25">
      <c r="A389" s="27" t="s">
        <v>867</v>
      </c>
      <c r="B389" s="27" t="s">
        <v>610</v>
      </c>
      <c r="C389" s="28">
        <v>2500</v>
      </c>
      <c r="D389" s="28">
        <v>2500</v>
      </c>
      <c r="E389" s="29">
        <v>2500</v>
      </c>
      <c r="F389" s="28"/>
      <c r="G389" s="28"/>
      <c r="H389" s="28"/>
      <c r="I389" s="28"/>
      <c r="J389" s="28"/>
      <c r="K389" s="28"/>
      <c r="L389" s="31">
        <f>+D389+G389-I389+J389-K389</f>
        <v>2500</v>
      </c>
    </row>
    <row r="390" spans="1:12" x14ac:dyDescent="0.25">
      <c r="A390" s="27"/>
      <c r="B390" s="27" t="s">
        <v>868</v>
      </c>
      <c r="C390" s="28">
        <v>4311.87</v>
      </c>
      <c r="D390" s="28">
        <v>4311.87</v>
      </c>
      <c r="E390" s="29"/>
      <c r="F390" s="28"/>
      <c r="G390" s="28"/>
      <c r="H390" s="28"/>
      <c r="I390" s="28"/>
      <c r="J390" s="28"/>
      <c r="K390" s="28"/>
      <c r="L390" s="31"/>
    </row>
    <row r="391" spans="1:12" x14ac:dyDescent="0.25">
      <c r="A391" s="27">
        <v>7306</v>
      </c>
      <c r="B391" s="27" t="s">
        <v>131</v>
      </c>
      <c r="C391" s="28">
        <v>4311.87</v>
      </c>
      <c r="D391" s="28">
        <v>4311.87</v>
      </c>
      <c r="E391" s="29">
        <f>SUM(E392)</f>
        <v>4311.87</v>
      </c>
      <c r="F391" s="28"/>
      <c r="G391" s="28"/>
      <c r="H391" s="28"/>
      <c r="I391" s="28"/>
      <c r="J391" s="28"/>
      <c r="K391" s="28"/>
      <c r="L391" s="31"/>
    </row>
    <row r="392" spans="1:12" x14ac:dyDescent="0.25">
      <c r="A392" s="27" t="s">
        <v>869</v>
      </c>
      <c r="B392" s="27" t="s">
        <v>610</v>
      </c>
      <c r="C392" s="28">
        <v>4311.87</v>
      </c>
      <c r="D392" s="28">
        <v>4311.87</v>
      </c>
      <c r="E392" s="29">
        <v>4311.87</v>
      </c>
      <c r="F392" s="28"/>
      <c r="G392" s="28"/>
      <c r="H392" s="28"/>
      <c r="I392" s="28"/>
      <c r="J392" s="28"/>
      <c r="K392" s="28"/>
      <c r="L392" s="31">
        <f>+D392+G392-I392+J392-K392</f>
        <v>4311.87</v>
      </c>
    </row>
    <row r="393" spans="1:12" x14ac:dyDescent="0.25">
      <c r="A393" s="27"/>
      <c r="B393" s="27" t="s">
        <v>870</v>
      </c>
      <c r="C393" s="28">
        <v>3700</v>
      </c>
      <c r="D393" s="28">
        <v>3700</v>
      </c>
      <c r="E393" s="29"/>
      <c r="F393" s="28"/>
      <c r="G393" s="28"/>
      <c r="H393" s="28"/>
      <c r="I393" s="28"/>
      <c r="J393" s="28"/>
      <c r="K393" s="28"/>
      <c r="L393" s="31"/>
    </row>
    <row r="394" spans="1:12" x14ac:dyDescent="0.25">
      <c r="A394" s="27">
        <v>7306</v>
      </c>
      <c r="B394" s="27" t="s">
        <v>131</v>
      </c>
      <c r="C394" s="28">
        <v>1600</v>
      </c>
      <c r="D394" s="28">
        <v>1600</v>
      </c>
      <c r="E394" s="29">
        <f>SUM(E395)</f>
        <v>1600</v>
      </c>
      <c r="F394" s="28"/>
      <c r="G394" s="28"/>
      <c r="H394" s="28"/>
      <c r="I394" s="28"/>
      <c r="J394" s="28"/>
      <c r="K394" s="28"/>
      <c r="L394" s="31"/>
    </row>
    <row r="395" spans="1:12" x14ac:dyDescent="0.25">
      <c r="A395" s="27" t="s">
        <v>871</v>
      </c>
      <c r="B395" s="27" t="s">
        <v>610</v>
      </c>
      <c r="C395" s="28">
        <v>1600</v>
      </c>
      <c r="D395" s="28">
        <v>1600</v>
      </c>
      <c r="E395" s="29">
        <v>1600</v>
      </c>
      <c r="F395" s="28"/>
      <c r="G395" s="28"/>
      <c r="H395" s="28"/>
      <c r="I395" s="28"/>
      <c r="J395" s="28"/>
      <c r="K395" s="28"/>
      <c r="L395" s="31">
        <f>+D395+G395-I395+J395-K395</f>
        <v>1600</v>
      </c>
    </row>
    <row r="396" spans="1:12" x14ac:dyDescent="0.25">
      <c r="A396" s="27">
        <v>7308</v>
      </c>
      <c r="B396" s="27" t="s">
        <v>134</v>
      </c>
      <c r="C396" s="27">
        <v>600</v>
      </c>
      <c r="D396" s="27">
        <v>600</v>
      </c>
      <c r="E396" s="29">
        <f>SUM(E397:E399)</f>
        <v>600</v>
      </c>
      <c r="F396" s="28"/>
      <c r="G396" s="28"/>
      <c r="H396" s="28"/>
      <c r="I396" s="28"/>
      <c r="J396" s="28"/>
      <c r="K396" s="28"/>
      <c r="L396" s="31"/>
    </row>
    <row r="397" spans="1:12" x14ac:dyDescent="0.25">
      <c r="A397" s="27" t="s">
        <v>872</v>
      </c>
      <c r="B397" s="27" t="s">
        <v>140</v>
      </c>
      <c r="C397" s="27">
        <v>250</v>
      </c>
      <c r="D397" s="27">
        <v>250</v>
      </c>
      <c r="E397" s="29">
        <v>250</v>
      </c>
      <c r="F397" s="28"/>
      <c r="G397" s="28"/>
      <c r="H397" s="28"/>
      <c r="I397" s="28"/>
      <c r="J397" s="28"/>
      <c r="K397" s="28"/>
      <c r="L397" s="31">
        <f>+D397+G397-I397+J397-K397</f>
        <v>250</v>
      </c>
    </row>
    <row r="398" spans="1:12" x14ac:dyDescent="0.25">
      <c r="A398" s="27" t="s">
        <v>873</v>
      </c>
      <c r="B398" s="27" t="s">
        <v>554</v>
      </c>
      <c r="C398" s="27">
        <v>100</v>
      </c>
      <c r="D398" s="27">
        <v>100</v>
      </c>
      <c r="E398" s="29">
        <v>100</v>
      </c>
      <c r="F398" s="28"/>
      <c r="G398" s="28"/>
      <c r="H398" s="28"/>
      <c r="I398" s="28"/>
      <c r="J398" s="28"/>
      <c r="K398" s="28"/>
      <c r="L398" s="31">
        <f>+D398+G398-I398+J398-K398</f>
        <v>100</v>
      </c>
    </row>
    <row r="399" spans="1:12" x14ac:dyDescent="0.25">
      <c r="A399" s="27" t="s">
        <v>874</v>
      </c>
      <c r="B399" s="27" t="s">
        <v>851</v>
      </c>
      <c r="C399" s="27">
        <v>250</v>
      </c>
      <c r="D399" s="27">
        <v>250</v>
      </c>
      <c r="E399" s="29">
        <v>250</v>
      </c>
      <c r="F399" s="28"/>
      <c r="G399" s="28"/>
      <c r="H399" s="28"/>
      <c r="I399" s="28"/>
      <c r="J399" s="28"/>
      <c r="K399" s="28"/>
      <c r="L399" s="31">
        <f>+D399+G399-I399+J399-K399</f>
        <v>250</v>
      </c>
    </row>
    <row r="400" spans="1:12" x14ac:dyDescent="0.25">
      <c r="A400" s="27">
        <v>7315</v>
      </c>
      <c r="B400" s="27" t="s">
        <v>875</v>
      </c>
      <c r="C400" s="28">
        <v>1500</v>
      </c>
      <c r="D400" s="28">
        <v>1500</v>
      </c>
      <c r="E400" s="29">
        <f>SUM(E401)</f>
        <v>1500</v>
      </c>
      <c r="F400" s="28"/>
      <c r="G400" s="28"/>
      <c r="H400" s="28"/>
      <c r="I400" s="28"/>
      <c r="J400" s="28"/>
      <c r="K400" s="28"/>
      <c r="L400" s="31"/>
    </row>
    <row r="401" spans="1:12" x14ac:dyDescent="0.25">
      <c r="A401" s="27" t="s">
        <v>876</v>
      </c>
      <c r="B401" s="27" t="s">
        <v>877</v>
      </c>
      <c r="C401" s="28">
        <v>1500</v>
      </c>
      <c r="D401" s="28">
        <v>1500</v>
      </c>
      <c r="E401" s="29">
        <v>1500</v>
      </c>
      <c r="F401" s="28"/>
      <c r="G401" s="28"/>
      <c r="H401" s="28"/>
      <c r="I401" s="28"/>
      <c r="J401" s="28"/>
      <c r="K401" s="28"/>
      <c r="L401" s="31">
        <f>+D401+G401-I401+J401-K401</f>
        <v>1500</v>
      </c>
    </row>
    <row r="402" spans="1:12" x14ac:dyDescent="0.25">
      <c r="A402" s="27"/>
      <c r="B402" s="27" t="s">
        <v>878</v>
      </c>
      <c r="C402" s="28">
        <v>1000</v>
      </c>
      <c r="D402" s="28">
        <v>1000</v>
      </c>
      <c r="E402" s="29"/>
      <c r="F402" s="28"/>
      <c r="G402" s="28"/>
      <c r="H402" s="28"/>
      <c r="I402" s="28"/>
      <c r="J402" s="28"/>
      <c r="K402" s="28"/>
      <c r="L402" s="31"/>
    </row>
    <row r="403" spans="1:12" x14ac:dyDescent="0.25">
      <c r="A403" s="27">
        <v>7308</v>
      </c>
      <c r="B403" s="27" t="s">
        <v>134</v>
      </c>
      <c r="C403" s="28">
        <v>1000</v>
      </c>
      <c r="D403" s="28">
        <v>1000</v>
      </c>
      <c r="E403" s="29">
        <f>SUM(E404:E405)</f>
        <v>1000</v>
      </c>
      <c r="F403" s="28"/>
      <c r="G403" s="28"/>
      <c r="H403" s="28"/>
      <c r="I403" s="28"/>
      <c r="J403" s="28"/>
      <c r="K403" s="28"/>
      <c r="L403" s="31"/>
    </row>
    <row r="404" spans="1:12" x14ac:dyDescent="0.25">
      <c r="A404" s="27" t="s">
        <v>879</v>
      </c>
      <c r="B404" s="27" t="s">
        <v>554</v>
      </c>
      <c r="C404" s="27">
        <v>500</v>
      </c>
      <c r="D404" s="27">
        <v>500</v>
      </c>
      <c r="E404" s="29">
        <v>500</v>
      </c>
      <c r="F404" s="28"/>
      <c r="G404" s="28"/>
      <c r="H404" s="28"/>
      <c r="I404" s="28"/>
      <c r="J404" s="28"/>
      <c r="K404" s="28"/>
      <c r="L404" s="31">
        <f>+D404+G404-I404+J404-K404</f>
        <v>500</v>
      </c>
    </row>
    <row r="405" spans="1:12" x14ac:dyDescent="0.25">
      <c r="A405" s="27" t="s">
        <v>880</v>
      </c>
      <c r="B405" s="27" t="s">
        <v>851</v>
      </c>
      <c r="C405" s="27">
        <v>500</v>
      </c>
      <c r="D405" s="27">
        <v>500</v>
      </c>
      <c r="E405" s="29">
        <v>500</v>
      </c>
      <c r="F405" s="28"/>
      <c r="G405" s="28"/>
      <c r="H405" s="28"/>
      <c r="I405" s="28"/>
      <c r="J405" s="28"/>
      <c r="K405" s="28"/>
      <c r="L405" s="31">
        <f>+D405+G405-I405+J405-K405</f>
        <v>500</v>
      </c>
    </row>
    <row r="406" spans="1:12" x14ac:dyDescent="0.25">
      <c r="A406" s="27"/>
      <c r="B406" s="27" t="s">
        <v>881</v>
      </c>
      <c r="C406" s="28">
        <v>4000</v>
      </c>
      <c r="D406" s="28">
        <v>3805</v>
      </c>
      <c r="E406" s="29"/>
      <c r="F406" s="28"/>
      <c r="G406" s="28"/>
      <c r="H406" s="28"/>
      <c r="I406" s="28"/>
      <c r="J406" s="28"/>
      <c r="K406" s="28"/>
      <c r="L406" s="31"/>
    </row>
    <row r="407" spans="1:12" x14ac:dyDescent="0.25">
      <c r="A407" s="27">
        <v>7306</v>
      </c>
      <c r="B407" s="27" t="s">
        <v>131</v>
      </c>
      <c r="C407" s="28">
        <v>1700</v>
      </c>
      <c r="D407" s="28">
        <v>1700</v>
      </c>
      <c r="E407" s="29">
        <f>SUM(E408)</f>
        <v>1700</v>
      </c>
      <c r="F407" s="28"/>
      <c r="G407" s="28"/>
      <c r="H407" s="28"/>
      <c r="I407" s="28"/>
      <c r="J407" s="28"/>
      <c r="K407" s="28"/>
      <c r="L407" s="31"/>
    </row>
    <row r="408" spans="1:12" x14ac:dyDescent="0.25">
      <c r="A408" s="27" t="s">
        <v>882</v>
      </c>
      <c r="B408" s="27" t="s">
        <v>610</v>
      </c>
      <c r="C408" s="28">
        <v>1700</v>
      </c>
      <c r="D408" s="28">
        <v>1700</v>
      </c>
      <c r="E408" s="29">
        <v>1700</v>
      </c>
      <c r="F408" s="28"/>
      <c r="G408" s="28"/>
      <c r="H408" s="28"/>
      <c r="I408" s="28"/>
      <c r="J408" s="28"/>
      <c r="K408" s="28"/>
      <c r="L408" s="31">
        <f>+D408+G408-I408+J408-K408</f>
        <v>1700</v>
      </c>
    </row>
    <row r="409" spans="1:12" x14ac:dyDescent="0.25">
      <c r="A409" s="27">
        <v>7308</v>
      </c>
      <c r="B409" s="27" t="s">
        <v>134</v>
      </c>
      <c r="C409" s="28">
        <v>2300</v>
      </c>
      <c r="D409" s="28">
        <v>2105</v>
      </c>
      <c r="E409" s="29">
        <f>SUM(E410:E411)</f>
        <v>2105</v>
      </c>
      <c r="F409" s="28"/>
      <c r="G409" s="28"/>
      <c r="H409" s="28"/>
      <c r="I409" s="28"/>
      <c r="J409" s="28"/>
      <c r="K409" s="28"/>
      <c r="L409" s="31"/>
    </row>
    <row r="410" spans="1:12" x14ac:dyDescent="0.25">
      <c r="A410" s="27" t="s">
        <v>883</v>
      </c>
      <c r="B410" s="27" t="s">
        <v>619</v>
      </c>
      <c r="C410" s="27">
        <v>300</v>
      </c>
      <c r="D410" s="27">
        <v>105</v>
      </c>
      <c r="E410" s="29">
        <v>105</v>
      </c>
      <c r="F410" s="28"/>
      <c r="G410" s="28"/>
      <c r="H410" s="28"/>
      <c r="I410" s="28"/>
      <c r="J410" s="28"/>
      <c r="K410" s="28"/>
      <c r="L410" s="31">
        <f>+D410+G410-I410+J410-K410</f>
        <v>105</v>
      </c>
    </row>
    <row r="411" spans="1:12" x14ac:dyDescent="0.25">
      <c r="A411" s="27" t="s">
        <v>884</v>
      </c>
      <c r="B411" s="27" t="s">
        <v>851</v>
      </c>
      <c r="C411" s="28">
        <v>2000</v>
      </c>
      <c r="D411" s="28">
        <v>2000</v>
      </c>
      <c r="E411" s="29">
        <v>2000</v>
      </c>
      <c r="F411" s="28"/>
      <c r="G411" s="28"/>
      <c r="H411" s="28"/>
      <c r="I411" s="28"/>
      <c r="J411" s="28"/>
      <c r="K411" s="28"/>
      <c r="L411" s="31">
        <f>+D411+G411-I411+J411-K411</f>
        <v>2000</v>
      </c>
    </row>
    <row r="412" spans="1:12" x14ac:dyDescent="0.25">
      <c r="A412" s="27"/>
      <c r="B412" s="27" t="s">
        <v>885</v>
      </c>
      <c r="C412" s="28">
        <v>1599.94</v>
      </c>
      <c r="D412" s="28">
        <v>1599.94</v>
      </c>
      <c r="E412" s="29"/>
      <c r="F412" s="28"/>
      <c r="G412" s="28"/>
      <c r="H412" s="28"/>
      <c r="I412" s="28"/>
      <c r="J412" s="28"/>
      <c r="K412" s="28"/>
      <c r="L412" s="31"/>
    </row>
    <row r="413" spans="1:12" x14ac:dyDescent="0.25">
      <c r="A413" s="27">
        <v>7302</v>
      </c>
      <c r="B413" s="27" t="s">
        <v>111</v>
      </c>
      <c r="C413" s="27">
        <v>771</v>
      </c>
      <c r="D413" s="27">
        <v>771</v>
      </c>
      <c r="E413" s="29">
        <f>SUM(E414)</f>
        <v>771</v>
      </c>
      <c r="F413" s="28"/>
      <c r="G413" s="28"/>
      <c r="H413" s="28"/>
      <c r="I413" s="28"/>
      <c r="J413" s="28"/>
      <c r="K413" s="28"/>
      <c r="L413" s="31"/>
    </row>
    <row r="414" spans="1:12" x14ac:dyDescent="0.25">
      <c r="A414" s="27" t="s">
        <v>886</v>
      </c>
      <c r="B414" s="27" t="s">
        <v>722</v>
      </c>
      <c r="C414" s="27">
        <v>771</v>
      </c>
      <c r="D414" s="27">
        <v>771</v>
      </c>
      <c r="E414" s="29">
        <v>771</v>
      </c>
      <c r="F414" s="28"/>
      <c r="G414" s="28"/>
      <c r="H414" s="28"/>
      <c r="I414" s="28"/>
      <c r="J414" s="28"/>
      <c r="K414" s="28"/>
      <c r="L414" s="31">
        <f>+D414+G414-I414+J414-K414</f>
        <v>771</v>
      </c>
    </row>
    <row r="415" spans="1:12" x14ac:dyDescent="0.25">
      <c r="A415" s="27">
        <v>7308</v>
      </c>
      <c r="B415" s="27" t="s">
        <v>134</v>
      </c>
      <c r="C415" s="27">
        <v>828.94</v>
      </c>
      <c r="D415" s="27">
        <v>828.94</v>
      </c>
      <c r="E415" s="29">
        <f>SUM(E416:E418)</f>
        <v>828.94</v>
      </c>
      <c r="F415" s="28"/>
      <c r="G415" s="28"/>
      <c r="H415" s="28"/>
      <c r="I415" s="28"/>
      <c r="J415" s="28"/>
      <c r="K415" s="28"/>
      <c r="L415" s="31"/>
    </row>
    <row r="416" spans="1:12" x14ac:dyDescent="0.25">
      <c r="A416" s="27" t="s">
        <v>887</v>
      </c>
      <c r="B416" s="27" t="s">
        <v>554</v>
      </c>
      <c r="C416" s="27">
        <v>130</v>
      </c>
      <c r="D416" s="27">
        <v>130</v>
      </c>
      <c r="E416" s="29">
        <v>130</v>
      </c>
      <c r="F416" s="28"/>
      <c r="G416" s="28"/>
      <c r="H416" s="28"/>
      <c r="I416" s="28"/>
      <c r="J416" s="28"/>
      <c r="K416" s="28"/>
      <c r="L416" s="31">
        <f>+D416+G416-I416+J416-K416</f>
        <v>130</v>
      </c>
    </row>
    <row r="417" spans="1:12" x14ac:dyDescent="0.25">
      <c r="A417" s="27" t="s">
        <v>888</v>
      </c>
      <c r="B417" s="27" t="s">
        <v>851</v>
      </c>
      <c r="C417" s="27">
        <v>157.44</v>
      </c>
      <c r="D417" s="27">
        <v>157.44</v>
      </c>
      <c r="E417" s="40">
        <v>157.44</v>
      </c>
      <c r="F417" s="28"/>
      <c r="G417" s="28"/>
      <c r="H417" s="28"/>
      <c r="I417" s="28"/>
      <c r="J417" s="28"/>
      <c r="K417" s="28"/>
      <c r="L417" s="31">
        <f>+D417+G417-I417+J417-K417</f>
        <v>157.44</v>
      </c>
    </row>
    <row r="418" spans="1:12" x14ac:dyDescent="0.25">
      <c r="A418" s="27" t="s">
        <v>889</v>
      </c>
      <c r="B418" s="27" t="s">
        <v>801</v>
      </c>
      <c r="C418" s="27">
        <v>541.5</v>
      </c>
      <c r="D418" s="27">
        <v>541.5</v>
      </c>
      <c r="E418" s="40">
        <v>541.5</v>
      </c>
      <c r="F418" s="28"/>
      <c r="G418" s="28"/>
      <c r="H418" s="28"/>
      <c r="I418" s="28"/>
      <c r="J418" s="28"/>
      <c r="K418" s="28"/>
      <c r="L418" s="31">
        <f>+D418+G418-I418+J418-K418</f>
        <v>541.5</v>
      </c>
    </row>
    <row r="419" spans="1:12" x14ac:dyDescent="0.25">
      <c r="A419" s="27"/>
      <c r="B419" s="27" t="s">
        <v>890</v>
      </c>
      <c r="C419" s="28">
        <v>4115.1499999999996</v>
      </c>
      <c r="D419" s="28">
        <v>6825.15</v>
      </c>
      <c r="E419" s="29"/>
      <c r="F419" s="28"/>
      <c r="G419" s="28"/>
      <c r="H419" s="28"/>
      <c r="I419" s="28"/>
      <c r="J419" s="28"/>
      <c r="K419" s="28"/>
      <c r="L419" s="31"/>
    </row>
    <row r="420" spans="1:12" x14ac:dyDescent="0.25">
      <c r="A420" s="27">
        <v>7302</v>
      </c>
      <c r="B420" s="27" t="s">
        <v>111</v>
      </c>
      <c r="C420" s="27">
        <v>784.04</v>
      </c>
      <c r="D420" s="28">
        <v>3501.16</v>
      </c>
      <c r="E420" s="29">
        <f>SUM(E421:E422)</f>
        <v>3501.1600000000003</v>
      </c>
      <c r="F420" s="28"/>
      <c r="G420" s="28"/>
      <c r="H420" s="28"/>
      <c r="I420" s="28"/>
      <c r="J420" s="28"/>
      <c r="K420" s="28"/>
      <c r="L420" s="31"/>
    </row>
    <row r="421" spans="1:12" x14ac:dyDescent="0.25">
      <c r="A421" s="27" t="s">
        <v>891</v>
      </c>
      <c r="B421" s="27" t="s">
        <v>892</v>
      </c>
      <c r="C421" s="27">
        <v>376.2</v>
      </c>
      <c r="D421" s="28">
        <v>3093.32</v>
      </c>
      <c r="E421" s="29">
        <v>3093.32</v>
      </c>
      <c r="F421" s="28"/>
      <c r="G421" s="28"/>
      <c r="H421" s="28"/>
      <c r="I421" s="28"/>
      <c r="J421" s="28"/>
      <c r="K421" s="28"/>
      <c r="L421" s="31">
        <f>+D421+G421-I421+J421-K421</f>
        <v>3093.32</v>
      </c>
    </row>
    <row r="422" spans="1:12" x14ac:dyDescent="0.25">
      <c r="A422" s="27" t="s">
        <v>893</v>
      </c>
      <c r="B422" s="27" t="s">
        <v>722</v>
      </c>
      <c r="C422" s="27">
        <v>407.84</v>
      </c>
      <c r="D422" s="27">
        <v>407.84</v>
      </c>
      <c r="E422" s="40">
        <v>407.84</v>
      </c>
      <c r="F422" s="28"/>
      <c r="G422" s="28"/>
      <c r="H422" s="28"/>
      <c r="I422" s="28"/>
      <c r="J422" s="28"/>
      <c r="K422" s="28"/>
      <c r="L422" s="31">
        <f>+D422+G422-I422+J422-K422</f>
        <v>407.84</v>
      </c>
    </row>
    <row r="423" spans="1:12" x14ac:dyDescent="0.25">
      <c r="A423" s="27">
        <v>7308</v>
      </c>
      <c r="B423" s="27" t="s">
        <v>134</v>
      </c>
      <c r="C423" s="28">
        <v>1782.08</v>
      </c>
      <c r="D423" s="28">
        <v>1774.96</v>
      </c>
      <c r="E423" s="29">
        <f>SUM(E424:E425)</f>
        <v>1774.96</v>
      </c>
      <c r="F423" s="28"/>
      <c r="G423" s="28"/>
      <c r="H423" s="28"/>
      <c r="I423" s="28"/>
      <c r="J423" s="28"/>
      <c r="K423" s="28"/>
      <c r="L423" s="31"/>
    </row>
    <row r="424" spans="1:12" x14ac:dyDescent="0.25">
      <c r="A424" s="27" t="s">
        <v>894</v>
      </c>
      <c r="B424" s="27" t="s">
        <v>554</v>
      </c>
      <c r="C424" s="27">
        <v>82.08</v>
      </c>
      <c r="D424" s="27">
        <v>82.08</v>
      </c>
      <c r="E424" s="40">
        <v>82.08</v>
      </c>
      <c r="F424" s="28"/>
      <c r="G424" s="28"/>
      <c r="H424" s="28"/>
      <c r="I424" s="28"/>
      <c r="J424" s="28"/>
      <c r="K424" s="28"/>
      <c r="L424" s="31">
        <f>+D424+G424-I424+J424-K424</f>
        <v>82.08</v>
      </c>
    </row>
    <row r="425" spans="1:12" x14ac:dyDescent="0.25">
      <c r="A425" s="27" t="s">
        <v>895</v>
      </c>
      <c r="B425" s="27" t="s">
        <v>801</v>
      </c>
      <c r="C425" s="28">
        <v>1700</v>
      </c>
      <c r="D425" s="28">
        <v>1692.88</v>
      </c>
      <c r="E425" s="29">
        <v>1692.88</v>
      </c>
      <c r="F425" s="28"/>
      <c r="G425" s="28"/>
      <c r="H425" s="28"/>
      <c r="I425" s="28"/>
      <c r="J425" s="28"/>
      <c r="K425" s="28"/>
      <c r="L425" s="31">
        <f>+D425+G425-I425+J425-K425</f>
        <v>1692.88</v>
      </c>
    </row>
    <row r="426" spans="1:12" x14ac:dyDescent="0.25">
      <c r="A426" s="27">
        <v>8401</v>
      </c>
      <c r="B426" s="27" t="s">
        <v>163</v>
      </c>
      <c r="C426" s="28">
        <v>1549.03</v>
      </c>
      <c r="D426" s="28">
        <v>1549.03</v>
      </c>
      <c r="E426" s="29">
        <f>SUM(E427)</f>
        <v>1549.03</v>
      </c>
      <c r="F426" s="28"/>
      <c r="G426" s="28"/>
      <c r="H426" s="28"/>
      <c r="I426" s="28"/>
      <c r="J426" s="28"/>
      <c r="K426" s="28"/>
      <c r="L426" s="31"/>
    </row>
    <row r="427" spans="1:12" x14ac:dyDescent="0.25">
      <c r="A427" s="27" t="s">
        <v>896</v>
      </c>
      <c r="B427" s="27" t="s">
        <v>123</v>
      </c>
      <c r="C427" s="28">
        <v>1549.03</v>
      </c>
      <c r="D427" s="28">
        <v>1549.03</v>
      </c>
      <c r="E427" s="29">
        <v>1549.03</v>
      </c>
      <c r="F427" s="28"/>
      <c r="G427" s="28"/>
      <c r="H427" s="28"/>
      <c r="I427" s="28"/>
      <c r="J427" s="28"/>
      <c r="K427" s="28"/>
      <c r="L427" s="31">
        <f>+D427+G427-I427+J427-K427</f>
        <v>1549.03</v>
      </c>
    </row>
    <row r="428" spans="1:12" x14ac:dyDescent="0.25">
      <c r="A428" s="27"/>
      <c r="B428" s="27" t="s">
        <v>897</v>
      </c>
      <c r="C428" s="28">
        <v>7300</v>
      </c>
      <c r="D428" s="28">
        <v>7300</v>
      </c>
      <c r="E428" s="29"/>
      <c r="F428" s="28"/>
      <c r="G428" s="28"/>
      <c r="H428" s="28"/>
      <c r="I428" s="28"/>
      <c r="J428" s="28"/>
      <c r="K428" s="28"/>
      <c r="L428" s="31"/>
    </row>
    <row r="429" spans="1:12" x14ac:dyDescent="0.25">
      <c r="A429" s="27">
        <v>7308</v>
      </c>
      <c r="B429" s="27" t="s">
        <v>134</v>
      </c>
      <c r="C429" s="28">
        <v>1500</v>
      </c>
      <c r="D429" s="27">
        <v>320</v>
      </c>
      <c r="E429" s="29">
        <f>SUM(E430)</f>
        <v>320</v>
      </c>
      <c r="F429" s="28"/>
      <c r="G429" s="28"/>
      <c r="H429" s="28"/>
      <c r="I429" s="28"/>
      <c r="J429" s="28"/>
      <c r="K429" s="28"/>
      <c r="L429" s="31"/>
    </row>
    <row r="430" spans="1:12" x14ac:dyDescent="0.25">
      <c r="A430" s="27" t="s">
        <v>898</v>
      </c>
      <c r="B430" s="27" t="s">
        <v>146</v>
      </c>
      <c r="C430" s="28">
        <v>1500</v>
      </c>
      <c r="D430" s="27">
        <v>320</v>
      </c>
      <c r="E430" s="40">
        <v>320</v>
      </c>
      <c r="F430" s="28"/>
      <c r="G430" s="28"/>
      <c r="H430" s="28"/>
      <c r="I430" s="28"/>
      <c r="J430" s="28"/>
      <c r="K430" s="28"/>
      <c r="L430" s="31">
        <f>+D430+G430-I430+J430-K430</f>
        <v>320</v>
      </c>
    </row>
    <row r="431" spans="1:12" x14ac:dyDescent="0.25">
      <c r="A431" s="27">
        <v>7314</v>
      </c>
      <c r="B431" s="27" t="s">
        <v>151</v>
      </c>
      <c r="C431" s="28">
        <v>5800</v>
      </c>
      <c r="D431" s="28">
        <v>6980</v>
      </c>
      <c r="E431" s="29">
        <f>SUM(E432)</f>
        <v>6980</v>
      </c>
      <c r="F431" s="28"/>
      <c r="G431" s="28"/>
      <c r="H431" s="28"/>
      <c r="I431" s="28"/>
      <c r="J431" s="28"/>
      <c r="K431" s="28"/>
      <c r="L431" s="31"/>
    </row>
    <row r="432" spans="1:12" x14ac:dyDescent="0.25">
      <c r="A432" s="27" t="s">
        <v>899</v>
      </c>
      <c r="B432" s="27" t="s">
        <v>479</v>
      </c>
      <c r="C432" s="28">
        <v>5800</v>
      </c>
      <c r="D432" s="28">
        <v>6980</v>
      </c>
      <c r="E432" s="29">
        <v>6980</v>
      </c>
      <c r="F432" s="28"/>
      <c r="G432" s="28"/>
      <c r="H432" s="28"/>
      <c r="I432" s="28"/>
      <c r="J432" s="28"/>
      <c r="K432" s="28"/>
      <c r="L432" s="31">
        <f>+D432+G432-I432+J432-K432</f>
        <v>6980</v>
      </c>
    </row>
    <row r="433" spans="1:12" x14ac:dyDescent="0.25">
      <c r="A433" s="54"/>
      <c r="B433" s="54" t="s">
        <v>900</v>
      </c>
      <c r="C433" s="54"/>
      <c r="D433" s="55"/>
      <c r="E433" s="29"/>
      <c r="F433" s="28"/>
      <c r="G433" s="28"/>
      <c r="H433" s="28"/>
      <c r="I433" s="28"/>
      <c r="J433" s="28"/>
      <c r="K433" s="28"/>
      <c r="L433" s="31"/>
    </row>
    <row r="434" spans="1:12" x14ac:dyDescent="0.25">
      <c r="A434" s="56">
        <v>7302</v>
      </c>
      <c r="B434" s="56" t="s">
        <v>111</v>
      </c>
      <c r="C434" s="56"/>
      <c r="D434" s="57">
        <f>SUM(D435)</f>
        <v>0</v>
      </c>
      <c r="E434" s="47">
        <f>SUM(E435)</f>
        <v>0</v>
      </c>
      <c r="F434" s="28"/>
      <c r="G434" s="28"/>
      <c r="H434" s="28"/>
      <c r="I434" s="28"/>
      <c r="J434" s="58"/>
      <c r="K434" s="28"/>
      <c r="L434" s="31"/>
    </row>
    <row r="435" spans="1:12" x14ac:dyDescent="0.25">
      <c r="A435" s="56" t="s">
        <v>854</v>
      </c>
      <c r="B435" s="56" t="s">
        <v>722</v>
      </c>
      <c r="C435" s="56"/>
      <c r="D435" s="57">
        <v>0</v>
      </c>
      <c r="E435" s="47">
        <v>0</v>
      </c>
      <c r="F435" s="28"/>
      <c r="G435" s="28"/>
      <c r="H435" s="28"/>
      <c r="I435" s="28"/>
      <c r="J435" s="59">
        <f>2370+1008</f>
        <v>3378</v>
      </c>
      <c r="K435" s="28"/>
      <c r="L435" s="31">
        <f>+D435+G435-I435+J435-K435</f>
        <v>3378</v>
      </c>
    </row>
    <row r="436" spans="1:12" x14ac:dyDescent="0.25">
      <c r="A436" s="56">
        <v>7308</v>
      </c>
      <c r="B436" s="56" t="s">
        <v>134</v>
      </c>
      <c r="C436" s="60">
        <v>500</v>
      </c>
      <c r="D436" s="61">
        <f>SUM(D437:D438)</f>
        <v>0</v>
      </c>
      <c r="E436" s="33">
        <f>SUM(E437:E438)</f>
        <v>0</v>
      </c>
      <c r="F436" s="28"/>
      <c r="G436" s="28"/>
      <c r="H436" s="28"/>
      <c r="I436" s="28"/>
      <c r="J436" s="62"/>
      <c r="K436" s="28"/>
      <c r="L436" s="31"/>
    </row>
    <row r="437" spans="1:12" x14ac:dyDescent="0.25">
      <c r="A437" s="56" t="s">
        <v>856</v>
      </c>
      <c r="B437" s="56" t="s">
        <v>619</v>
      </c>
      <c r="C437" s="61">
        <v>12458.4</v>
      </c>
      <c r="D437" s="60">
        <v>0</v>
      </c>
      <c r="E437" s="32">
        <v>0</v>
      </c>
      <c r="F437" s="28"/>
      <c r="G437" s="28"/>
      <c r="H437" s="28"/>
      <c r="I437" s="28"/>
      <c r="J437" s="59">
        <v>171</v>
      </c>
      <c r="K437" s="28"/>
      <c r="L437" s="31">
        <f>+D437+G437-I437+J437-K437</f>
        <v>171</v>
      </c>
    </row>
    <row r="438" spans="1:12" x14ac:dyDescent="0.25">
      <c r="A438" s="56" t="s">
        <v>894</v>
      </c>
      <c r="B438" s="56" t="s">
        <v>554</v>
      </c>
      <c r="C438" s="61">
        <v>1500</v>
      </c>
      <c r="D438" s="60">
        <v>0</v>
      </c>
      <c r="E438" s="32">
        <v>0</v>
      </c>
      <c r="F438" s="28"/>
      <c r="G438" s="28"/>
      <c r="H438" s="28"/>
      <c r="I438" s="28"/>
      <c r="J438" s="59">
        <v>1551</v>
      </c>
      <c r="K438" s="28"/>
      <c r="L438" s="31">
        <f>+D438+G438-I438+J438-K438</f>
        <v>1551</v>
      </c>
    </row>
    <row r="439" spans="1:12" x14ac:dyDescent="0.25">
      <c r="A439" s="27"/>
      <c r="B439" s="27" t="s">
        <v>901</v>
      </c>
      <c r="C439" s="28">
        <v>50980.24</v>
      </c>
      <c r="D439" s="28">
        <v>50980.24</v>
      </c>
      <c r="E439" s="30">
        <f>SUM(E441,E443,E445,E447,E450,E453,E456,E460,E463,E466,E468,E470,E473,E475)</f>
        <v>50980.24</v>
      </c>
      <c r="F439" s="28"/>
      <c r="G439" s="28"/>
      <c r="H439" s="28"/>
      <c r="I439" s="28"/>
      <c r="J439" s="62"/>
      <c r="K439" s="28"/>
      <c r="L439" s="31"/>
    </row>
    <row r="440" spans="1:12" x14ac:dyDescent="0.25">
      <c r="A440" s="27"/>
      <c r="B440" s="27" t="s">
        <v>902</v>
      </c>
      <c r="C440" s="28">
        <v>17140.240000000002</v>
      </c>
      <c r="D440" s="28">
        <v>17140.240000000002</v>
      </c>
      <c r="E440" s="29"/>
      <c r="F440" s="28"/>
      <c r="G440" s="28"/>
      <c r="H440" s="28"/>
      <c r="I440" s="28"/>
      <c r="J440" s="28"/>
      <c r="K440" s="28"/>
      <c r="L440" s="31"/>
    </row>
    <row r="441" spans="1:12" x14ac:dyDescent="0.25">
      <c r="A441" s="27">
        <v>7302</v>
      </c>
      <c r="B441" s="27" t="s">
        <v>111</v>
      </c>
      <c r="C441" s="28">
        <v>3340.24</v>
      </c>
      <c r="D441" s="28">
        <v>3340.24</v>
      </c>
      <c r="E441" s="29">
        <f>SUM(E442)</f>
        <v>3340.24</v>
      </c>
      <c r="F441" s="28"/>
      <c r="G441" s="28"/>
      <c r="H441" s="28"/>
      <c r="I441" s="28"/>
      <c r="J441" s="28"/>
      <c r="K441" s="28"/>
      <c r="L441" s="31"/>
    </row>
    <row r="442" spans="1:12" x14ac:dyDescent="0.25">
      <c r="A442" s="27" t="s">
        <v>903</v>
      </c>
      <c r="B442" s="27" t="s">
        <v>904</v>
      </c>
      <c r="C442" s="28">
        <v>3340.24</v>
      </c>
      <c r="D442" s="28">
        <v>3340.24</v>
      </c>
      <c r="E442" s="29">
        <v>3340.24</v>
      </c>
      <c r="F442" s="28"/>
      <c r="G442" s="28"/>
      <c r="H442" s="28"/>
      <c r="I442" s="28"/>
      <c r="J442" s="28"/>
      <c r="K442" s="28"/>
      <c r="L442" s="31">
        <f>+D442+G442-I442+J442-K442</f>
        <v>3340.24</v>
      </c>
    </row>
    <row r="443" spans="1:12" x14ac:dyDescent="0.25">
      <c r="A443" s="27">
        <v>7305</v>
      </c>
      <c r="B443" s="27" t="s">
        <v>128</v>
      </c>
      <c r="C443" s="28">
        <v>10000</v>
      </c>
      <c r="D443" s="28">
        <v>10000</v>
      </c>
      <c r="E443" s="29">
        <f>SUM(E444)</f>
        <v>10000</v>
      </c>
      <c r="F443" s="28"/>
      <c r="G443" s="28"/>
      <c r="H443" s="28"/>
      <c r="I443" s="28"/>
      <c r="J443" s="28"/>
      <c r="K443" s="28"/>
      <c r="L443" s="31"/>
    </row>
    <row r="444" spans="1:12" x14ac:dyDescent="0.25">
      <c r="A444" s="27" t="s">
        <v>905</v>
      </c>
      <c r="B444" s="27" t="s">
        <v>651</v>
      </c>
      <c r="C444" s="28">
        <v>10000</v>
      </c>
      <c r="D444" s="28">
        <v>10000</v>
      </c>
      <c r="E444" s="29">
        <v>10000</v>
      </c>
      <c r="F444" s="28"/>
      <c r="G444" s="28"/>
      <c r="H444" s="28"/>
      <c r="I444" s="28"/>
      <c r="J444" s="28"/>
      <c r="K444" s="28"/>
      <c r="L444" s="31">
        <f>+D444+G444-I444+J444-K444</f>
        <v>10000</v>
      </c>
    </row>
    <row r="445" spans="1:12" x14ac:dyDescent="0.25">
      <c r="A445" s="27">
        <v>7308</v>
      </c>
      <c r="B445" s="27" t="s">
        <v>134</v>
      </c>
      <c r="C445" s="28">
        <v>1000</v>
      </c>
      <c r="D445" s="28">
        <v>1000</v>
      </c>
      <c r="E445" s="29">
        <f>SUM(E446)</f>
        <v>1000</v>
      </c>
      <c r="F445" s="28"/>
      <c r="G445" s="28"/>
      <c r="H445" s="28"/>
      <c r="I445" s="28"/>
      <c r="J445" s="28"/>
      <c r="K445" s="28"/>
      <c r="L445" s="31"/>
    </row>
    <row r="446" spans="1:12" x14ac:dyDescent="0.25">
      <c r="A446" s="27" t="s">
        <v>906</v>
      </c>
      <c r="B446" s="27" t="s">
        <v>554</v>
      </c>
      <c r="C446" s="28">
        <v>1000</v>
      </c>
      <c r="D446" s="28">
        <v>1000</v>
      </c>
      <c r="E446" s="29">
        <v>1000</v>
      </c>
      <c r="F446" s="28"/>
      <c r="G446" s="28"/>
      <c r="H446" s="28"/>
      <c r="I446" s="28"/>
      <c r="J446" s="28"/>
      <c r="K446" s="28">
        <v>900</v>
      </c>
      <c r="L446" s="31">
        <f>+D446+G446-I446+J446-K446</f>
        <v>100</v>
      </c>
    </row>
    <row r="447" spans="1:12" x14ac:dyDescent="0.25">
      <c r="A447" s="27">
        <v>7702</v>
      </c>
      <c r="B447" s="27" t="s">
        <v>159</v>
      </c>
      <c r="C447" s="28">
        <v>2800</v>
      </c>
      <c r="D447" s="28">
        <v>2800</v>
      </c>
      <c r="E447" s="29">
        <f>SUM(E448)</f>
        <v>2800</v>
      </c>
      <c r="F447" s="28"/>
      <c r="G447" s="28"/>
      <c r="H447" s="28"/>
      <c r="I447" s="28"/>
      <c r="J447" s="28"/>
      <c r="K447" s="28"/>
      <c r="L447" s="31"/>
    </row>
    <row r="448" spans="1:12" x14ac:dyDescent="0.25">
      <c r="A448" s="27" t="s">
        <v>907</v>
      </c>
      <c r="B448" s="27" t="s">
        <v>908</v>
      </c>
      <c r="C448" s="28">
        <v>2800</v>
      </c>
      <c r="D448" s="28">
        <v>2800</v>
      </c>
      <c r="E448" s="29">
        <v>2800</v>
      </c>
      <c r="F448" s="28"/>
      <c r="G448" s="28"/>
      <c r="H448" s="28"/>
      <c r="I448" s="28"/>
      <c r="J448" s="28"/>
      <c r="K448" s="28"/>
      <c r="L448" s="31">
        <f>+D448+G448-I448+J448-K448</f>
        <v>2800</v>
      </c>
    </row>
    <row r="449" spans="1:12" x14ac:dyDescent="0.25">
      <c r="A449" s="27"/>
      <c r="B449" s="27" t="s">
        <v>909</v>
      </c>
      <c r="C449" s="28">
        <v>17890</v>
      </c>
      <c r="D449" s="28">
        <v>17890</v>
      </c>
      <c r="E449" s="29"/>
      <c r="F449" s="28"/>
      <c r="G449" s="28"/>
      <c r="H449" s="28"/>
      <c r="I449" s="28"/>
      <c r="J449" s="28"/>
      <c r="K449" s="28"/>
      <c r="L449" s="31"/>
    </row>
    <row r="450" spans="1:12" x14ac:dyDescent="0.25">
      <c r="A450" s="27">
        <v>7306</v>
      </c>
      <c r="B450" s="27" t="s">
        <v>131</v>
      </c>
      <c r="C450" s="28">
        <v>7500</v>
      </c>
      <c r="D450" s="28">
        <v>7500</v>
      </c>
      <c r="E450" s="29">
        <f>SUM(E451:E452)</f>
        <v>7500</v>
      </c>
      <c r="F450" s="28"/>
      <c r="G450" s="28"/>
      <c r="H450" s="28"/>
      <c r="I450" s="28"/>
      <c r="J450" s="28"/>
      <c r="K450" s="28"/>
      <c r="L450" s="31"/>
    </row>
    <row r="451" spans="1:12" x14ac:dyDescent="0.25">
      <c r="A451" s="27" t="s">
        <v>910</v>
      </c>
      <c r="B451" s="27" t="s">
        <v>610</v>
      </c>
      <c r="C451" s="28">
        <v>1500</v>
      </c>
      <c r="D451" s="28">
        <v>1500</v>
      </c>
      <c r="E451" s="29">
        <v>1500</v>
      </c>
      <c r="F451" s="28"/>
      <c r="G451" s="28"/>
      <c r="H451" s="28"/>
      <c r="I451" s="28"/>
      <c r="J451" s="28"/>
      <c r="K451" s="28"/>
      <c r="L451" s="31">
        <f>+D451+G451-I451+J451-K451</f>
        <v>1500</v>
      </c>
    </row>
    <row r="452" spans="1:12" x14ac:dyDescent="0.25">
      <c r="A452" s="27" t="s">
        <v>911</v>
      </c>
      <c r="B452" s="27" t="s">
        <v>133</v>
      </c>
      <c r="C452" s="28">
        <v>6000</v>
      </c>
      <c r="D452" s="28">
        <v>6000</v>
      </c>
      <c r="E452" s="29">
        <v>6000</v>
      </c>
      <c r="F452" s="28"/>
      <c r="G452" s="28"/>
      <c r="H452" s="28"/>
      <c r="I452" s="28"/>
      <c r="J452" s="28"/>
      <c r="K452" s="28">
        <v>6000</v>
      </c>
      <c r="L452" s="31">
        <f>+D452+G452-I452+J452-K452</f>
        <v>0</v>
      </c>
    </row>
    <row r="453" spans="1:12" x14ac:dyDescent="0.25">
      <c r="A453" s="27">
        <v>7308</v>
      </c>
      <c r="B453" s="27" t="s">
        <v>134</v>
      </c>
      <c r="C453" s="28">
        <v>1850</v>
      </c>
      <c r="D453" s="28">
        <v>1850</v>
      </c>
      <c r="E453" s="29">
        <f>SUM(E454:E455)</f>
        <v>1850</v>
      </c>
      <c r="F453" s="28"/>
      <c r="G453" s="28"/>
      <c r="H453" s="28"/>
      <c r="I453" s="28"/>
      <c r="J453" s="28"/>
      <c r="K453" s="28"/>
      <c r="L453" s="31"/>
    </row>
    <row r="454" spans="1:12" x14ac:dyDescent="0.25">
      <c r="A454" s="27" t="s">
        <v>912</v>
      </c>
      <c r="B454" s="27" t="s">
        <v>554</v>
      </c>
      <c r="C454" s="27">
        <v>150</v>
      </c>
      <c r="D454" s="27">
        <v>150</v>
      </c>
      <c r="E454" s="40">
        <v>150</v>
      </c>
      <c r="F454" s="28"/>
      <c r="G454" s="28"/>
      <c r="H454" s="28"/>
      <c r="I454" s="28"/>
      <c r="J454" s="28"/>
      <c r="K454" s="28"/>
      <c r="L454" s="31">
        <f>+D454+G454-I454+J454-K454</f>
        <v>150</v>
      </c>
    </row>
    <row r="455" spans="1:12" x14ac:dyDescent="0.25">
      <c r="A455" s="27" t="s">
        <v>913</v>
      </c>
      <c r="B455" s="27" t="s">
        <v>914</v>
      </c>
      <c r="C455" s="28">
        <v>1700</v>
      </c>
      <c r="D455" s="28">
        <v>1700</v>
      </c>
      <c r="E455" s="29">
        <v>1700</v>
      </c>
      <c r="F455" s="28"/>
      <c r="G455" s="28"/>
      <c r="H455" s="28"/>
      <c r="I455" s="28"/>
      <c r="J455" s="28"/>
      <c r="K455" s="28">
        <v>1600</v>
      </c>
      <c r="L455" s="31">
        <f>+D455+G455-I455+J455-K455</f>
        <v>100</v>
      </c>
    </row>
    <row r="456" spans="1:12" x14ac:dyDescent="0.25">
      <c r="A456" s="27">
        <v>7701</v>
      </c>
      <c r="B456" s="27" t="s">
        <v>156</v>
      </c>
      <c r="C456" s="28">
        <v>6710</v>
      </c>
      <c r="D456" s="28">
        <v>6710</v>
      </c>
      <c r="E456" s="29">
        <f>SUM(E457:E459)</f>
        <v>6710</v>
      </c>
      <c r="F456" s="28"/>
      <c r="G456" s="28"/>
      <c r="H456" s="28"/>
      <c r="I456" s="28"/>
      <c r="J456" s="28"/>
      <c r="K456" s="28"/>
      <c r="L456" s="31"/>
    </row>
    <row r="457" spans="1:12" x14ac:dyDescent="0.25">
      <c r="A457" s="27" t="s">
        <v>915</v>
      </c>
      <c r="B457" s="27" t="s">
        <v>158</v>
      </c>
      <c r="C457" s="27">
        <v>680</v>
      </c>
      <c r="D457" s="27">
        <v>680</v>
      </c>
      <c r="E457" s="40">
        <v>680</v>
      </c>
      <c r="F457" s="28"/>
      <c r="G457" s="28"/>
      <c r="H457" s="28"/>
      <c r="I457" s="28"/>
      <c r="J457" s="28"/>
      <c r="K457" s="28"/>
      <c r="L457" s="31">
        <f>+D457+G457-I457+J457-K457</f>
        <v>680</v>
      </c>
    </row>
    <row r="458" spans="1:12" x14ac:dyDescent="0.25">
      <c r="A458" s="27" t="s">
        <v>916</v>
      </c>
      <c r="B458" s="27" t="s">
        <v>917</v>
      </c>
      <c r="C458" s="28">
        <v>1830</v>
      </c>
      <c r="D458" s="28">
        <v>1830</v>
      </c>
      <c r="E458" s="29">
        <v>1830</v>
      </c>
      <c r="F458" s="28"/>
      <c r="G458" s="28"/>
      <c r="H458" s="28"/>
      <c r="I458" s="28"/>
      <c r="J458" s="28"/>
      <c r="K458" s="28">
        <v>1829</v>
      </c>
      <c r="L458" s="31">
        <f>+D458+G458-I458+J458-K458</f>
        <v>1</v>
      </c>
    </row>
    <row r="459" spans="1:12" x14ac:dyDescent="0.25">
      <c r="A459" s="27" t="s">
        <v>918</v>
      </c>
      <c r="B459" s="27" t="s">
        <v>917</v>
      </c>
      <c r="C459" s="28">
        <v>4200</v>
      </c>
      <c r="D459" s="28">
        <v>4200</v>
      </c>
      <c r="E459" s="29">
        <v>4200</v>
      </c>
      <c r="F459" s="28"/>
      <c r="G459" s="28"/>
      <c r="H459" s="28"/>
      <c r="I459" s="28"/>
      <c r="J459" s="28"/>
      <c r="K459" s="28"/>
      <c r="L459" s="31">
        <f>+D459+G459-I459+J459-K459</f>
        <v>4200</v>
      </c>
    </row>
    <row r="460" spans="1:12" x14ac:dyDescent="0.25">
      <c r="A460" s="27">
        <v>7702</v>
      </c>
      <c r="B460" s="27" t="s">
        <v>159</v>
      </c>
      <c r="C460" s="28">
        <v>1830</v>
      </c>
      <c r="D460" s="28">
        <v>1830</v>
      </c>
      <c r="E460" s="29">
        <f>SUM(E461)</f>
        <v>1830</v>
      </c>
      <c r="F460" s="28"/>
      <c r="G460" s="28"/>
      <c r="H460" s="28"/>
      <c r="I460" s="28"/>
      <c r="J460" s="28"/>
      <c r="K460" s="28"/>
      <c r="L460" s="31"/>
    </row>
    <row r="461" spans="1:12" x14ac:dyDescent="0.25">
      <c r="A461" s="27" t="s">
        <v>919</v>
      </c>
      <c r="B461" s="27" t="s">
        <v>908</v>
      </c>
      <c r="C461" s="28">
        <v>1830</v>
      </c>
      <c r="D461" s="28">
        <v>1830</v>
      </c>
      <c r="E461" s="29">
        <v>1830</v>
      </c>
      <c r="F461" s="28"/>
      <c r="G461" s="28"/>
      <c r="H461" s="28"/>
      <c r="I461" s="28"/>
      <c r="J461" s="28"/>
      <c r="K461" s="28"/>
      <c r="L461" s="31">
        <f>+D461+G461-I461+J461-K461</f>
        <v>1830</v>
      </c>
    </row>
    <row r="462" spans="1:12" x14ac:dyDescent="0.25">
      <c r="A462" s="27"/>
      <c r="B462" s="27" t="s">
        <v>920</v>
      </c>
      <c r="C462" s="28">
        <v>12650</v>
      </c>
      <c r="D462" s="28">
        <v>12650</v>
      </c>
      <c r="E462" s="29"/>
      <c r="F462" s="28"/>
      <c r="G462" s="28"/>
      <c r="H462" s="28"/>
      <c r="I462" s="28"/>
      <c r="J462" s="28"/>
      <c r="K462" s="28"/>
      <c r="L462" s="31"/>
    </row>
    <row r="463" spans="1:12" x14ac:dyDescent="0.25">
      <c r="A463" s="27">
        <v>7302</v>
      </c>
      <c r="B463" s="27" t="s">
        <v>111</v>
      </c>
      <c r="C463" s="28">
        <v>6208</v>
      </c>
      <c r="D463" s="28">
        <v>6208</v>
      </c>
      <c r="E463" s="29">
        <f>SUM(E464:E465)</f>
        <v>6208</v>
      </c>
      <c r="F463" s="28"/>
      <c r="G463" s="28"/>
      <c r="H463" s="28"/>
      <c r="I463" s="28"/>
      <c r="J463" s="28"/>
      <c r="K463" s="28"/>
      <c r="L463" s="31"/>
    </row>
    <row r="464" spans="1:12" x14ac:dyDescent="0.25">
      <c r="A464" s="27" t="s">
        <v>921</v>
      </c>
      <c r="B464" s="27" t="s">
        <v>115</v>
      </c>
      <c r="C464" s="27">
        <v>208</v>
      </c>
      <c r="D464" s="27">
        <v>208</v>
      </c>
      <c r="E464" s="40">
        <v>208</v>
      </c>
      <c r="F464" s="28"/>
      <c r="G464" s="28"/>
      <c r="H464" s="28"/>
      <c r="I464" s="28"/>
      <c r="J464" s="28"/>
      <c r="K464" s="28"/>
      <c r="L464" s="31">
        <f>+D464+G464-I464+J464-K464</f>
        <v>208</v>
      </c>
    </row>
    <row r="465" spans="1:12" x14ac:dyDescent="0.25">
      <c r="A465" s="27" t="s">
        <v>922</v>
      </c>
      <c r="B465" s="27" t="s">
        <v>923</v>
      </c>
      <c r="C465" s="28">
        <v>6000</v>
      </c>
      <c r="D465" s="28">
        <v>6000</v>
      </c>
      <c r="E465" s="29">
        <v>6000</v>
      </c>
      <c r="F465" s="28"/>
      <c r="G465" s="28"/>
      <c r="H465" s="28"/>
      <c r="I465" s="28"/>
      <c r="J465" s="28"/>
      <c r="K465" s="28"/>
      <c r="L465" s="31">
        <f>+D465+G465-I465+J465-K465</f>
        <v>6000</v>
      </c>
    </row>
    <row r="466" spans="1:12" x14ac:dyDescent="0.25">
      <c r="A466" s="27">
        <v>7306</v>
      </c>
      <c r="B466" s="27" t="s">
        <v>131</v>
      </c>
      <c r="C466" s="28">
        <v>1200</v>
      </c>
      <c r="D466" s="28">
        <v>1200</v>
      </c>
      <c r="E466" s="29">
        <f>SUM(E467)</f>
        <v>1200</v>
      </c>
      <c r="F466" s="28"/>
      <c r="G466" s="28"/>
      <c r="H466" s="28"/>
      <c r="I466" s="28"/>
      <c r="J466" s="28"/>
      <c r="K466" s="28"/>
      <c r="L466" s="31"/>
    </row>
    <row r="467" spans="1:12" x14ac:dyDescent="0.25">
      <c r="A467" s="27" t="s">
        <v>924</v>
      </c>
      <c r="B467" s="27" t="s">
        <v>610</v>
      </c>
      <c r="C467" s="28">
        <v>1200</v>
      </c>
      <c r="D467" s="28">
        <v>1200</v>
      </c>
      <c r="E467" s="29">
        <v>1200</v>
      </c>
      <c r="F467" s="28"/>
      <c r="G467" s="28"/>
      <c r="H467" s="28"/>
      <c r="I467" s="28"/>
      <c r="J467" s="28"/>
      <c r="K467" s="28">
        <v>1199</v>
      </c>
      <c r="L467" s="31">
        <f>+D467+G467-I467+J467-K467</f>
        <v>1</v>
      </c>
    </row>
    <row r="468" spans="1:12" x14ac:dyDescent="0.25">
      <c r="A468" s="27">
        <v>7314</v>
      </c>
      <c r="B468" s="27" t="s">
        <v>151</v>
      </c>
      <c r="C468" s="27">
        <v>742</v>
      </c>
      <c r="D468" s="27">
        <v>742</v>
      </c>
      <c r="E468" s="29">
        <f>SUM(E469)</f>
        <v>742</v>
      </c>
      <c r="F468" s="28"/>
      <c r="G468" s="28"/>
      <c r="H468" s="28"/>
      <c r="I468" s="28"/>
      <c r="J468" s="28"/>
      <c r="K468" s="28"/>
      <c r="L468" s="31"/>
    </row>
    <row r="469" spans="1:12" x14ac:dyDescent="0.25">
      <c r="A469" s="27" t="s">
        <v>925</v>
      </c>
      <c r="B469" s="27" t="s">
        <v>926</v>
      </c>
      <c r="C469" s="27">
        <v>742</v>
      </c>
      <c r="D469" s="27">
        <v>742</v>
      </c>
      <c r="E469" s="29">
        <v>742</v>
      </c>
      <c r="F469" s="28"/>
      <c r="G469" s="28"/>
      <c r="H469" s="28"/>
      <c r="I469" s="28"/>
      <c r="J469" s="28"/>
      <c r="K469" s="28"/>
      <c r="L469" s="63">
        <f>+D469+G469-I469+J469-K469</f>
        <v>742</v>
      </c>
    </row>
    <row r="470" spans="1:12" x14ac:dyDescent="0.25">
      <c r="A470" s="27">
        <v>7501</v>
      </c>
      <c r="B470" s="27" t="s">
        <v>192</v>
      </c>
      <c r="C470" s="28">
        <v>4500</v>
      </c>
      <c r="D470" s="28">
        <v>4500</v>
      </c>
      <c r="E470" s="29">
        <f>SUM(E471)</f>
        <v>4500</v>
      </c>
      <c r="F470" s="28"/>
      <c r="G470" s="28"/>
      <c r="H470" s="28"/>
      <c r="I470" s="28"/>
      <c r="J470" s="28"/>
      <c r="K470" s="28"/>
      <c r="L470" s="31"/>
    </row>
    <row r="471" spans="1:12" x14ac:dyDescent="0.25">
      <c r="A471" s="27" t="s">
        <v>927</v>
      </c>
      <c r="B471" s="27" t="s">
        <v>928</v>
      </c>
      <c r="C471" s="28">
        <v>4500</v>
      </c>
      <c r="D471" s="28">
        <v>4500</v>
      </c>
      <c r="E471" s="29">
        <v>4500</v>
      </c>
      <c r="F471" s="28"/>
      <c r="G471" s="28"/>
      <c r="H471" s="28"/>
      <c r="I471" s="28"/>
      <c r="J471" s="28"/>
      <c r="K471" s="28">
        <v>4500</v>
      </c>
      <c r="L471" s="31">
        <f>+D471+G471-I471+J471-K471</f>
        <v>0</v>
      </c>
    </row>
    <row r="472" spans="1:12" x14ac:dyDescent="0.25">
      <c r="A472" s="27"/>
      <c r="B472" s="27" t="s">
        <v>929</v>
      </c>
      <c r="C472" s="28">
        <v>3300</v>
      </c>
      <c r="D472" s="28">
        <v>3300</v>
      </c>
      <c r="E472" s="29"/>
      <c r="F472" s="28"/>
      <c r="G472" s="28"/>
      <c r="H472" s="28"/>
      <c r="I472" s="28"/>
      <c r="J472" s="28"/>
      <c r="K472" s="28"/>
      <c r="L472" s="31"/>
    </row>
    <row r="473" spans="1:12" x14ac:dyDescent="0.25">
      <c r="A473" s="27">
        <v>7302</v>
      </c>
      <c r="B473" s="27" t="s">
        <v>111</v>
      </c>
      <c r="C473" s="28">
        <v>1800</v>
      </c>
      <c r="D473" s="28">
        <v>1800</v>
      </c>
      <c r="E473" s="29">
        <f>SUM(E474)</f>
        <v>1800</v>
      </c>
      <c r="F473" s="28"/>
      <c r="G473" s="28"/>
      <c r="H473" s="28"/>
      <c r="I473" s="28"/>
      <c r="J473" s="28"/>
      <c r="K473" s="28"/>
      <c r="L473" s="31"/>
    </row>
    <row r="474" spans="1:12" x14ac:dyDescent="0.25">
      <c r="A474" s="27" t="s">
        <v>930</v>
      </c>
      <c r="B474" s="27" t="s">
        <v>931</v>
      </c>
      <c r="C474" s="28">
        <v>1800</v>
      </c>
      <c r="D474" s="28">
        <v>1800</v>
      </c>
      <c r="E474" s="29">
        <v>1800</v>
      </c>
      <c r="F474" s="28"/>
      <c r="G474" s="28"/>
      <c r="H474" s="28"/>
      <c r="I474" s="28"/>
      <c r="J474" s="28"/>
      <c r="K474" s="28"/>
      <c r="L474" s="31">
        <f>+D474+G474-I474+J474-K474</f>
        <v>1800</v>
      </c>
    </row>
    <row r="475" spans="1:12" x14ac:dyDescent="0.25">
      <c r="A475" s="27">
        <v>7306</v>
      </c>
      <c r="B475" s="27" t="s">
        <v>131</v>
      </c>
      <c r="C475" s="28">
        <v>1500</v>
      </c>
      <c r="D475" s="28">
        <v>1500</v>
      </c>
      <c r="E475" s="29">
        <f>SUM(E476)</f>
        <v>1500</v>
      </c>
      <c r="F475" s="28"/>
      <c r="G475" s="28"/>
      <c r="H475" s="28"/>
      <c r="I475" s="28"/>
      <c r="J475" s="28"/>
      <c r="K475" s="28"/>
      <c r="L475" s="31"/>
    </row>
    <row r="476" spans="1:12" x14ac:dyDescent="0.25">
      <c r="A476" s="27" t="s">
        <v>932</v>
      </c>
      <c r="B476" s="27" t="s">
        <v>610</v>
      </c>
      <c r="C476" s="28">
        <v>1500</v>
      </c>
      <c r="D476" s="28">
        <v>1500</v>
      </c>
      <c r="E476" s="29">
        <v>1500</v>
      </c>
      <c r="F476" s="28"/>
      <c r="G476" s="28"/>
      <c r="H476" s="28"/>
      <c r="I476" s="28"/>
      <c r="J476" s="28"/>
      <c r="K476" s="28">
        <v>1499</v>
      </c>
      <c r="L476" s="31">
        <f>+D476+G476-I476+J476-K476</f>
        <v>1</v>
      </c>
    </row>
    <row r="477" spans="1:12" x14ac:dyDescent="0.25">
      <c r="A477" s="27"/>
      <c r="B477" s="27" t="s">
        <v>933</v>
      </c>
      <c r="C477" s="28">
        <v>11000</v>
      </c>
      <c r="D477" s="28">
        <v>11000</v>
      </c>
      <c r="E477" s="30">
        <f>SUM(E479,E481)</f>
        <v>11000</v>
      </c>
      <c r="F477" s="28"/>
      <c r="G477" s="28"/>
      <c r="H477" s="28"/>
      <c r="I477" s="28"/>
      <c r="J477" s="28"/>
      <c r="K477" s="28"/>
      <c r="L477" s="31"/>
    </row>
    <row r="478" spans="1:12" x14ac:dyDescent="0.25">
      <c r="A478" s="27"/>
      <c r="B478" s="27" t="s">
        <v>934</v>
      </c>
      <c r="C478" s="28">
        <v>11000</v>
      </c>
      <c r="D478" s="28">
        <v>11000</v>
      </c>
      <c r="E478" s="29"/>
      <c r="F478" s="28"/>
      <c r="G478" s="28"/>
      <c r="H478" s="28"/>
      <c r="I478" s="28"/>
      <c r="J478" s="28"/>
      <c r="K478" s="28"/>
      <c r="L478" s="31"/>
    </row>
    <row r="479" spans="1:12" x14ac:dyDescent="0.25">
      <c r="A479" s="27">
        <v>7306</v>
      </c>
      <c r="B479" s="27" t="s">
        <v>131</v>
      </c>
      <c r="C479" s="28">
        <v>9000</v>
      </c>
      <c r="D479" s="28">
        <v>9000</v>
      </c>
      <c r="E479" s="29">
        <f>SUM(E480)</f>
        <v>9000</v>
      </c>
      <c r="F479" s="28"/>
      <c r="G479" s="28"/>
      <c r="H479" s="28"/>
      <c r="I479" s="28"/>
      <c r="J479" s="28"/>
      <c r="K479" s="28"/>
      <c r="L479" s="31"/>
    </row>
    <row r="480" spans="1:12" x14ac:dyDescent="0.25">
      <c r="A480" s="27" t="s">
        <v>935</v>
      </c>
      <c r="B480" s="27" t="s">
        <v>936</v>
      </c>
      <c r="C480" s="28">
        <v>9000</v>
      </c>
      <c r="D480" s="28">
        <v>9000</v>
      </c>
      <c r="E480" s="29">
        <v>9000</v>
      </c>
      <c r="F480" s="28"/>
      <c r="G480" s="28"/>
      <c r="H480" s="28"/>
      <c r="I480" s="28"/>
      <c r="J480" s="28"/>
      <c r="K480" s="28"/>
      <c r="L480" s="31">
        <f>+D480+G480-I480+J480-K480</f>
        <v>9000</v>
      </c>
    </row>
    <row r="481" spans="1:12" x14ac:dyDescent="0.25">
      <c r="A481" s="27">
        <v>7308</v>
      </c>
      <c r="B481" s="27" t="s">
        <v>134</v>
      </c>
      <c r="C481" s="28">
        <v>2000</v>
      </c>
      <c r="D481" s="28">
        <v>2000</v>
      </c>
      <c r="E481" s="29">
        <f>SUM(E482)</f>
        <v>2000</v>
      </c>
      <c r="F481" s="28"/>
      <c r="G481" s="28"/>
      <c r="H481" s="28"/>
      <c r="I481" s="28"/>
      <c r="J481" s="28"/>
      <c r="K481" s="28"/>
      <c r="L481" s="31"/>
    </row>
    <row r="482" spans="1:12" x14ac:dyDescent="0.25">
      <c r="A482" s="27" t="s">
        <v>937</v>
      </c>
      <c r="B482" s="27" t="s">
        <v>914</v>
      </c>
      <c r="C482" s="28">
        <v>2000</v>
      </c>
      <c r="D482" s="28">
        <v>2000</v>
      </c>
      <c r="E482" s="29">
        <v>2000</v>
      </c>
      <c r="F482" s="28"/>
      <c r="G482" s="28"/>
      <c r="H482" s="28"/>
      <c r="I482" s="28"/>
      <c r="J482" s="28"/>
      <c r="K482" s="28">
        <v>2000</v>
      </c>
      <c r="L482" s="31">
        <f>+D482+G482-I482+J482-K482</f>
        <v>0</v>
      </c>
    </row>
    <row r="483" spans="1:12" x14ac:dyDescent="0.25">
      <c r="A483" s="27"/>
      <c r="B483" s="27" t="s">
        <v>938</v>
      </c>
      <c r="C483" s="28">
        <v>18000</v>
      </c>
      <c r="D483" s="28">
        <v>18000</v>
      </c>
      <c r="E483" s="30">
        <f>SUM(E485,E487,E490,E493)</f>
        <v>18000</v>
      </c>
      <c r="F483" s="28"/>
      <c r="G483" s="28"/>
      <c r="H483" s="28"/>
      <c r="I483" s="28"/>
      <c r="J483" s="28"/>
      <c r="K483" s="28"/>
      <c r="L483" s="31"/>
    </row>
    <row r="484" spans="1:12" x14ac:dyDescent="0.25">
      <c r="A484" s="27"/>
      <c r="B484" s="27" t="s">
        <v>934</v>
      </c>
      <c r="C484" s="28">
        <v>16989</v>
      </c>
      <c r="D484" s="28">
        <v>16989</v>
      </c>
      <c r="E484" s="29"/>
      <c r="F484" s="28"/>
      <c r="G484" s="28"/>
      <c r="H484" s="28"/>
      <c r="I484" s="28"/>
      <c r="J484" s="28"/>
      <c r="K484" s="28"/>
      <c r="L484" s="31"/>
    </row>
    <row r="485" spans="1:12" x14ac:dyDescent="0.25">
      <c r="A485" s="27">
        <v>7306</v>
      </c>
      <c r="B485" s="27" t="s">
        <v>131</v>
      </c>
      <c r="C485" s="28">
        <v>16540</v>
      </c>
      <c r="D485" s="28">
        <v>16540</v>
      </c>
      <c r="E485" s="29">
        <f>SUM(E486)</f>
        <v>16540</v>
      </c>
      <c r="F485" s="28"/>
      <c r="G485" s="28"/>
      <c r="H485" s="28"/>
      <c r="I485" s="28"/>
      <c r="J485" s="28"/>
      <c r="K485" s="28"/>
      <c r="L485" s="31"/>
    </row>
    <row r="486" spans="1:12" x14ac:dyDescent="0.25">
      <c r="A486" s="27" t="s">
        <v>939</v>
      </c>
      <c r="B486" s="27" t="s">
        <v>610</v>
      </c>
      <c r="C486" s="28">
        <v>16540</v>
      </c>
      <c r="D486" s="28">
        <v>16540</v>
      </c>
      <c r="E486" s="29">
        <v>16540</v>
      </c>
      <c r="F486" s="28"/>
      <c r="G486" s="28"/>
      <c r="H486" s="28"/>
      <c r="I486" s="28"/>
      <c r="J486" s="28"/>
      <c r="K486" s="28">
        <v>16540</v>
      </c>
      <c r="L486" s="31">
        <f>+D486+G486-I486+J486-K486</f>
        <v>0</v>
      </c>
    </row>
    <row r="487" spans="1:12" x14ac:dyDescent="0.25">
      <c r="A487" s="27">
        <v>7308</v>
      </c>
      <c r="B487" s="27" t="s">
        <v>134</v>
      </c>
      <c r="C487" s="27">
        <v>440</v>
      </c>
      <c r="D487" s="27">
        <v>440</v>
      </c>
      <c r="E487" s="29">
        <f>SUM(E488:E489)</f>
        <v>440</v>
      </c>
      <c r="F487" s="28"/>
      <c r="G487" s="28"/>
      <c r="H487" s="28"/>
      <c r="I487" s="28"/>
      <c r="J487" s="28"/>
      <c r="K487" s="28"/>
      <c r="L487" s="31"/>
    </row>
    <row r="488" spans="1:12" x14ac:dyDescent="0.25">
      <c r="A488" s="27" t="s">
        <v>940</v>
      </c>
      <c r="B488" s="27" t="s">
        <v>619</v>
      </c>
      <c r="C488" s="27">
        <v>100</v>
      </c>
      <c r="D488" s="27">
        <v>100</v>
      </c>
      <c r="E488" s="29">
        <v>100</v>
      </c>
      <c r="F488" s="28"/>
      <c r="G488" s="28"/>
      <c r="H488" s="28"/>
      <c r="I488" s="28"/>
      <c r="J488" s="28"/>
      <c r="K488" s="28"/>
      <c r="L488" s="31">
        <f>+D488+G488-I488+J488-K488</f>
        <v>100</v>
      </c>
    </row>
    <row r="489" spans="1:12" x14ac:dyDescent="0.25">
      <c r="A489" s="27" t="s">
        <v>941</v>
      </c>
      <c r="B489" s="27" t="s">
        <v>554</v>
      </c>
      <c r="C489" s="27">
        <v>340</v>
      </c>
      <c r="D489" s="27">
        <v>340</v>
      </c>
      <c r="E489" s="29">
        <v>340</v>
      </c>
      <c r="F489" s="28"/>
      <c r="G489" s="28"/>
      <c r="H489" s="28"/>
      <c r="I489" s="28"/>
      <c r="J489" s="28"/>
      <c r="K489" s="28"/>
      <c r="L489" s="31">
        <f>+D489+G489-I489+J489-K489</f>
        <v>340</v>
      </c>
    </row>
    <row r="490" spans="1:12" x14ac:dyDescent="0.25">
      <c r="A490" s="27">
        <v>7314</v>
      </c>
      <c r="B490" s="27" t="s">
        <v>151</v>
      </c>
      <c r="C490" s="27">
        <v>9</v>
      </c>
      <c r="D490" s="27">
        <v>9</v>
      </c>
      <c r="E490" s="29">
        <f>SUM(E491)</f>
        <v>9</v>
      </c>
      <c r="F490" s="28"/>
      <c r="G490" s="28"/>
      <c r="H490" s="28"/>
      <c r="I490" s="28"/>
      <c r="J490" s="28"/>
      <c r="K490" s="28"/>
      <c r="L490" s="31"/>
    </row>
    <row r="491" spans="1:12" x14ac:dyDescent="0.25">
      <c r="A491" s="27" t="s">
        <v>942</v>
      </c>
      <c r="B491" s="27" t="s">
        <v>559</v>
      </c>
      <c r="C491" s="27">
        <v>9</v>
      </c>
      <c r="D491" s="27">
        <v>9</v>
      </c>
      <c r="E491" s="29">
        <v>9</v>
      </c>
      <c r="F491" s="28"/>
      <c r="G491" s="28"/>
      <c r="H491" s="28"/>
      <c r="I491" s="28"/>
      <c r="J491" s="28"/>
      <c r="K491" s="28"/>
      <c r="L491" s="31">
        <f>+D491+G491-I491+J491-K491</f>
        <v>9</v>
      </c>
    </row>
    <row r="492" spans="1:12" x14ac:dyDescent="0.25">
      <c r="A492" s="27"/>
      <c r="B492" s="27" t="s">
        <v>563</v>
      </c>
      <c r="C492" s="28">
        <v>1011</v>
      </c>
      <c r="D492" s="28">
        <v>1011</v>
      </c>
      <c r="E492" s="29"/>
      <c r="F492" s="28"/>
      <c r="G492" s="28"/>
      <c r="H492" s="28"/>
      <c r="I492" s="28"/>
      <c r="J492" s="28"/>
      <c r="K492" s="28"/>
      <c r="L492" s="31"/>
    </row>
    <row r="493" spans="1:12" x14ac:dyDescent="0.25">
      <c r="A493" s="27">
        <v>8401</v>
      </c>
      <c r="B493" s="27" t="s">
        <v>163</v>
      </c>
      <c r="C493" s="28">
        <v>1011</v>
      </c>
      <c r="D493" s="28">
        <v>1011</v>
      </c>
      <c r="E493" s="29">
        <f>SUM(E494)</f>
        <v>1011</v>
      </c>
      <c r="F493" s="28"/>
      <c r="G493" s="28"/>
      <c r="H493" s="28"/>
      <c r="I493" s="28"/>
      <c r="J493" s="28"/>
      <c r="K493" s="28"/>
      <c r="L493" s="31"/>
    </row>
    <row r="494" spans="1:12" x14ac:dyDescent="0.25">
      <c r="A494" s="27" t="s">
        <v>943</v>
      </c>
      <c r="B494" s="27" t="s">
        <v>123</v>
      </c>
      <c r="C494" s="28">
        <v>1011</v>
      </c>
      <c r="D494" s="28">
        <v>1011</v>
      </c>
      <c r="E494" s="29">
        <v>1011</v>
      </c>
      <c r="F494" s="28"/>
      <c r="G494" s="28"/>
      <c r="H494" s="28"/>
      <c r="I494" s="28"/>
      <c r="J494" s="28"/>
      <c r="K494" s="28"/>
      <c r="L494" s="31">
        <f>+D494+G494-I494+J494-K494</f>
        <v>1011</v>
      </c>
    </row>
    <row r="495" spans="1:12" x14ac:dyDescent="0.25">
      <c r="A495" s="27"/>
      <c r="B495" s="27" t="s">
        <v>944</v>
      </c>
      <c r="C495" s="28">
        <v>52100.4</v>
      </c>
      <c r="D495" s="28">
        <v>52100.4</v>
      </c>
      <c r="E495" s="30">
        <f>SUM(E497,E501,E504,E506,E510,E513,E517,E524,E528,E531,E533,E537,E540,E543,E546,E548,E550)</f>
        <v>52100.4</v>
      </c>
      <c r="F495" s="28"/>
      <c r="G495" s="28"/>
      <c r="H495" s="28"/>
      <c r="I495" s="28"/>
      <c r="J495" s="28"/>
      <c r="K495" s="28"/>
      <c r="L495" s="31"/>
    </row>
    <row r="496" spans="1:12" x14ac:dyDescent="0.25">
      <c r="A496" s="27"/>
      <c r="B496" s="27" t="s">
        <v>945</v>
      </c>
      <c r="C496" s="28">
        <v>4000</v>
      </c>
      <c r="D496" s="28">
        <v>4000</v>
      </c>
      <c r="E496" s="29"/>
      <c r="F496" s="28"/>
      <c r="G496" s="28"/>
      <c r="H496" s="28"/>
      <c r="I496" s="28"/>
      <c r="J496" s="28"/>
      <c r="K496" s="28"/>
      <c r="L496" s="31"/>
    </row>
    <row r="497" spans="1:12" x14ac:dyDescent="0.25">
      <c r="A497" s="27">
        <v>7308</v>
      </c>
      <c r="B497" s="27" t="s">
        <v>134</v>
      </c>
      <c r="C497" s="28">
        <v>3328</v>
      </c>
      <c r="D497" s="28">
        <v>3328</v>
      </c>
      <c r="E497" s="29">
        <f>SUM(E498:E500)</f>
        <v>3328</v>
      </c>
      <c r="F497" s="28"/>
      <c r="G497" s="28"/>
      <c r="H497" s="28"/>
      <c r="I497" s="28"/>
      <c r="J497" s="28"/>
      <c r="K497" s="28"/>
      <c r="L497" s="31"/>
    </row>
    <row r="498" spans="1:12" x14ac:dyDescent="0.25">
      <c r="A498" s="27" t="s">
        <v>946</v>
      </c>
      <c r="B498" s="27" t="s">
        <v>142</v>
      </c>
      <c r="C498" s="28">
        <v>1151</v>
      </c>
      <c r="D498" s="28">
        <v>1151</v>
      </c>
      <c r="E498" s="29">
        <v>1151</v>
      </c>
      <c r="F498" s="28"/>
      <c r="G498" s="28"/>
      <c r="H498" s="28"/>
      <c r="I498" s="28"/>
      <c r="J498" s="28"/>
      <c r="K498" s="28"/>
      <c r="L498" s="31">
        <f>+D498+G498-I498+J498-K498</f>
        <v>1151</v>
      </c>
    </row>
    <row r="499" spans="1:12" x14ac:dyDescent="0.25">
      <c r="A499" s="27" t="s">
        <v>947</v>
      </c>
      <c r="B499" s="27" t="s">
        <v>948</v>
      </c>
      <c r="C499" s="27">
        <v>560</v>
      </c>
      <c r="D499" s="27">
        <v>560</v>
      </c>
      <c r="E499" s="29">
        <v>560</v>
      </c>
      <c r="F499" s="28"/>
      <c r="G499" s="28"/>
      <c r="H499" s="28"/>
      <c r="I499" s="28"/>
      <c r="J499" s="28"/>
      <c r="K499" s="28"/>
      <c r="L499" s="31">
        <f>+D499+G499-I499+J499-K499</f>
        <v>560</v>
      </c>
    </row>
    <row r="500" spans="1:12" x14ac:dyDescent="0.25">
      <c r="A500" s="27" t="s">
        <v>949</v>
      </c>
      <c r="B500" s="27" t="s">
        <v>357</v>
      </c>
      <c r="C500" s="28">
        <v>1617</v>
      </c>
      <c r="D500" s="28">
        <v>1617</v>
      </c>
      <c r="E500" s="29">
        <v>1617</v>
      </c>
      <c r="F500" s="28"/>
      <c r="G500" s="28"/>
      <c r="H500" s="28"/>
      <c r="I500" s="28"/>
      <c r="J500" s="28"/>
      <c r="K500" s="28"/>
      <c r="L500" s="31">
        <f>+D500+G500-I500+J500-K500</f>
        <v>1617</v>
      </c>
    </row>
    <row r="501" spans="1:12" x14ac:dyDescent="0.25">
      <c r="A501" s="27">
        <v>7314</v>
      </c>
      <c r="B501" s="27" t="s">
        <v>151</v>
      </c>
      <c r="C501" s="27">
        <v>672</v>
      </c>
      <c r="D501" s="27">
        <v>672</v>
      </c>
      <c r="E501" s="29">
        <f>SUM(E502)</f>
        <v>672</v>
      </c>
      <c r="F501" s="28"/>
      <c r="G501" s="28"/>
      <c r="H501" s="28"/>
      <c r="I501" s="28"/>
      <c r="J501" s="28"/>
      <c r="K501" s="28"/>
      <c r="L501" s="31"/>
    </row>
    <row r="502" spans="1:12" x14ac:dyDescent="0.25">
      <c r="A502" s="27" t="s">
        <v>950</v>
      </c>
      <c r="B502" s="27" t="s">
        <v>140</v>
      </c>
      <c r="C502" s="27">
        <v>672</v>
      </c>
      <c r="D502" s="27">
        <v>672</v>
      </c>
      <c r="E502" s="29">
        <v>672</v>
      </c>
      <c r="F502" s="28"/>
      <c r="G502" s="28"/>
      <c r="H502" s="28"/>
      <c r="I502" s="28"/>
      <c r="J502" s="28"/>
      <c r="K502" s="28"/>
      <c r="L502" s="31">
        <f>+D502+G502-I502+J502-K502</f>
        <v>672</v>
      </c>
    </row>
    <row r="503" spans="1:12" x14ac:dyDescent="0.25">
      <c r="A503" s="27"/>
      <c r="B503" s="27" t="s">
        <v>951</v>
      </c>
      <c r="C503" s="28">
        <v>2673.61</v>
      </c>
      <c r="D503" s="28">
        <v>2673.61</v>
      </c>
      <c r="E503" s="29"/>
      <c r="F503" s="28"/>
      <c r="G503" s="28"/>
      <c r="H503" s="28"/>
      <c r="I503" s="28"/>
      <c r="J503" s="28"/>
      <c r="K503" s="28"/>
      <c r="L503" s="31"/>
    </row>
    <row r="504" spans="1:12" x14ac:dyDescent="0.25">
      <c r="A504" s="27">
        <v>7302</v>
      </c>
      <c r="B504" s="27" t="s">
        <v>111</v>
      </c>
      <c r="C504" s="27">
        <v>142</v>
      </c>
      <c r="D504" s="27">
        <v>142</v>
      </c>
      <c r="E504" s="29">
        <f>SUM(E505)</f>
        <v>142</v>
      </c>
      <c r="F504" s="28"/>
      <c r="G504" s="28"/>
      <c r="H504" s="28"/>
      <c r="I504" s="28"/>
      <c r="J504" s="28"/>
      <c r="K504" s="28"/>
      <c r="L504" s="31"/>
    </row>
    <row r="505" spans="1:12" x14ac:dyDescent="0.25">
      <c r="A505" s="27" t="s">
        <v>952</v>
      </c>
      <c r="B505" s="27" t="s">
        <v>904</v>
      </c>
      <c r="C505" s="27">
        <v>142</v>
      </c>
      <c r="D505" s="27">
        <v>142</v>
      </c>
      <c r="E505" s="29">
        <v>142</v>
      </c>
      <c r="F505" s="28"/>
      <c r="G505" s="28"/>
      <c r="H505" s="28"/>
      <c r="I505" s="28"/>
      <c r="J505" s="28"/>
      <c r="K505" s="28"/>
      <c r="L505" s="31">
        <f>+D505+G505-I505+J505-K505</f>
        <v>142</v>
      </c>
    </row>
    <row r="506" spans="1:12" x14ac:dyDescent="0.25">
      <c r="A506" s="27">
        <v>7308</v>
      </c>
      <c r="B506" s="27" t="s">
        <v>134</v>
      </c>
      <c r="C506" s="27">
        <v>431.9</v>
      </c>
      <c r="D506" s="27">
        <v>431.9</v>
      </c>
      <c r="E506" s="29">
        <f>SUM(E507:E509)</f>
        <v>431.9</v>
      </c>
      <c r="F506" s="28"/>
      <c r="G506" s="28"/>
      <c r="H506" s="28"/>
      <c r="I506" s="28"/>
      <c r="J506" s="28"/>
      <c r="K506" s="28"/>
      <c r="L506" s="31"/>
    </row>
    <row r="507" spans="1:12" x14ac:dyDescent="0.25">
      <c r="A507" s="27" t="s">
        <v>953</v>
      </c>
      <c r="B507" s="27" t="s">
        <v>142</v>
      </c>
      <c r="C507" s="27">
        <v>240</v>
      </c>
      <c r="D507" s="27">
        <v>240</v>
      </c>
      <c r="E507" s="29">
        <v>240</v>
      </c>
      <c r="F507" s="28"/>
      <c r="G507" s="28"/>
      <c r="H507" s="28"/>
      <c r="I507" s="28"/>
      <c r="J507" s="28"/>
      <c r="K507" s="28"/>
      <c r="L507" s="31">
        <f>+D507+G507-I507+J507-K507</f>
        <v>240</v>
      </c>
    </row>
    <row r="508" spans="1:12" x14ac:dyDescent="0.25">
      <c r="A508" s="27" t="s">
        <v>954</v>
      </c>
      <c r="B508" s="27" t="s">
        <v>357</v>
      </c>
      <c r="C508" s="27">
        <v>90</v>
      </c>
      <c r="D508" s="27">
        <v>90</v>
      </c>
      <c r="E508" s="29">
        <v>90</v>
      </c>
      <c r="F508" s="28"/>
      <c r="G508" s="28"/>
      <c r="H508" s="28"/>
      <c r="I508" s="28"/>
      <c r="J508" s="28"/>
      <c r="K508" s="28"/>
      <c r="L508" s="31">
        <f>+D508+G508-I508+J508-K508</f>
        <v>90</v>
      </c>
    </row>
    <row r="509" spans="1:12" x14ac:dyDescent="0.25">
      <c r="A509" s="27" t="s">
        <v>955</v>
      </c>
      <c r="B509" s="27" t="s">
        <v>357</v>
      </c>
      <c r="C509" s="27">
        <v>101.9</v>
      </c>
      <c r="D509" s="27">
        <v>101.9</v>
      </c>
      <c r="E509" s="29">
        <v>101.9</v>
      </c>
      <c r="F509" s="28"/>
      <c r="G509" s="28"/>
      <c r="H509" s="28"/>
      <c r="I509" s="28"/>
      <c r="J509" s="28"/>
      <c r="K509" s="28"/>
      <c r="L509" s="31">
        <f>+D509+G509-I509+J509-K509</f>
        <v>101.9</v>
      </c>
    </row>
    <row r="510" spans="1:12" x14ac:dyDescent="0.25">
      <c r="A510" s="27">
        <v>7315</v>
      </c>
      <c r="B510" s="27" t="s">
        <v>875</v>
      </c>
      <c r="C510" s="28">
        <v>2099.71</v>
      </c>
      <c r="D510" s="28">
        <v>2099.71</v>
      </c>
      <c r="E510" s="29">
        <f>SUM(E511)</f>
        <v>2099.71</v>
      </c>
      <c r="F510" s="28"/>
      <c r="G510" s="28"/>
      <c r="H510" s="28"/>
      <c r="I510" s="28"/>
      <c r="J510" s="28"/>
      <c r="K510" s="28"/>
      <c r="L510" s="31"/>
    </row>
    <row r="511" spans="1:12" x14ac:dyDescent="0.25">
      <c r="A511" s="27" t="s">
        <v>956</v>
      </c>
      <c r="B511" s="27" t="s">
        <v>877</v>
      </c>
      <c r="C511" s="28">
        <v>2099.71</v>
      </c>
      <c r="D511" s="28">
        <v>2099.71</v>
      </c>
      <c r="E511" s="29">
        <v>2099.71</v>
      </c>
      <c r="F511" s="28"/>
      <c r="G511" s="28"/>
      <c r="H511" s="28"/>
      <c r="I511" s="28"/>
      <c r="J511" s="28"/>
      <c r="K511" s="28"/>
      <c r="L511" s="31">
        <f>+D511+G511-I511+J511-K511</f>
        <v>2099.71</v>
      </c>
    </row>
    <row r="512" spans="1:12" x14ac:dyDescent="0.25">
      <c r="A512" s="27"/>
      <c r="B512" s="27" t="s">
        <v>957</v>
      </c>
      <c r="C512" s="28">
        <v>16384</v>
      </c>
      <c r="D512" s="28">
        <v>16384</v>
      </c>
      <c r="E512" s="29"/>
      <c r="F512" s="28"/>
      <c r="G512" s="28"/>
      <c r="H512" s="28"/>
      <c r="I512" s="28"/>
      <c r="J512" s="28"/>
      <c r="K512" s="28"/>
      <c r="L512" s="31"/>
    </row>
    <row r="513" spans="1:12" x14ac:dyDescent="0.25">
      <c r="A513" s="27">
        <v>7302</v>
      </c>
      <c r="B513" s="27" t="s">
        <v>111</v>
      </c>
      <c r="C513" s="28">
        <v>3734</v>
      </c>
      <c r="D513" s="28">
        <v>3734</v>
      </c>
      <c r="E513" s="29">
        <f>SUM(E514:E516)</f>
        <v>3734</v>
      </c>
      <c r="F513" s="28"/>
      <c r="G513" s="28"/>
      <c r="H513" s="28"/>
      <c r="I513" s="28"/>
      <c r="J513" s="28"/>
      <c r="K513" s="28"/>
      <c r="L513" s="31"/>
    </row>
    <row r="514" spans="1:12" x14ac:dyDescent="0.25">
      <c r="A514" s="27" t="s">
        <v>958</v>
      </c>
      <c r="B514" s="27" t="s">
        <v>959</v>
      </c>
      <c r="C514" s="27">
        <v>600</v>
      </c>
      <c r="D514" s="27">
        <v>600</v>
      </c>
      <c r="E514" s="29">
        <v>600</v>
      </c>
      <c r="F514" s="28"/>
      <c r="G514" s="28"/>
      <c r="H514" s="28"/>
      <c r="I514" s="28"/>
      <c r="J514" s="28"/>
      <c r="K514" s="28"/>
      <c r="L514" s="31">
        <f>+D514+G514-I514+J514-K514</f>
        <v>600</v>
      </c>
    </row>
    <row r="515" spans="1:12" x14ac:dyDescent="0.25">
      <c r="A515" s="27" t="s">
        <v>960</v>
      </c>
      <c r="B515" s="27" t="s">
        <v>959</v>
      </c>
      <c r="C515" s="28">
        <v>1750</v>
      </c>
      <c r="D515" s="28">
        <v>1750</v>
      </c>
      <c r="E515" s="29">
        <v>1750</v>
      </c>
      <c r="F515" s="28"/>
      <c r="G515" s="28"/>
      <c r="H515" s="28"/>
      <c r="I515" s="28"/>
      <c r="J515" s="28"/>
      <c r="K515" s="28">
        <v>1750</v>
      </c>
      <c r="L515" s="31">
        <f>+D515+G515-I515+J515-K515</f>
        <v>0</v>
      </c>
    </row>
    <row r="516" spans="1:12" x14ac:dyDescent="0.25">
      <c r="A516" s="27" t="s">
        <v>961</v>
      </c>
      <c r="B516" s="27" t="s">
        <v>959</v>
      </c>
      <c r="C516" s="28">
        <v>1384</v>
      </c>
      <c r="D516" s="28">
        <v>1384</v>
      </c>
      <c r="E516" s="29">
        <v>1384</v>
      </c>
      <c r="F516" s="28"/>
      <c r="G516" s="28"/>
      <c r="H516" s="28"/>
      <c r="I516" s="28"/>
      <c r="J516" s="28"/>
      <c r="K516" s="28">
        <v>1384</v>
      </c>
      <c r="L516" s="31">
        <f>+D516+G516-I516+J516-K516</f>
        <v>0</v>
      </c>
    </row>
    <row r="517" spans="1:12" x14ac:dyDescent="0.25">
      <c r="A517" s="27">
        <v>7308</v>
      </c>
      <c r="B517" s="27" t="s">
        <v>134</v>
      </c>
      <c r="C517" s="28">
        <v>1530</v>
      </c>
      <c r="D517" s="28">
        <v>1530</v>
      </c>
      <c r="E517" s="29">
        <f>SUM(E518:E523)</f>
        <v>1530</v>
      </c>
      <c r="F517" s="28"/>
      <c r="G517" s="28"/>
      <c r="H517" s="28"/>
      <c r="I517" s="28"/>
      <c r="J517" s="28"/>
      <c r="K517" s="28"/>
      <c r="L517" s="31"/>
    </row>
    <row r="518" spans="1:12" x14ac:dyDescent="0.25">
      <c r="A518" s="27" t="s">
        <v>962</v>
      </c>
      <c r="B518" s="27" t="s">
        <v>140</v>
      </c>
      <c r="C518" s="27">
        <v>250</v>
      </c>
      <c r="D518" s="27">
        <v>250</v>
      </c>
      <c r="E518" s="29">
        <v>250</v>
      </c>
      <c r="F518" s="28"/>
      <c r="G518" s="28"/>
      <c r="H518" s="28"/>
      <c r="I518" s="28"/>
      <c r="J518" s="28"/>
      <c r="K518" s="28"/>
      <c r="L518" s="31">
        <f t="shared" ref="L518:L523" si="2">+D518+G518-I518+J518-K518</f>
        <v>250</v>
      </c>
    </row>
    <row r="519" spans="1:12" x14ac:dyDescent="0.25">
      <c r="A519" s="27" t="s">
        <v>963</v>
      </c>
      <c r="B519" s="27" t="s">
        <v>142</v>
      </c>
      <c r="C519" s="27">
        <v>600</v>
      </c>
      <c r="D519" s="27">
        <v>600</v>
      </c>
      <c r="E519" s="29">
        <v>600</v>
      </c>
      <c r="F519" s="28"/>
      <c r="G519" s="28"/>
      <c r="H519" s="28"/>
      <c r="I519" s="28"/>
      <c r="J519" s="28"/>
      <c r="K519" s="28"/>
      <c r="L519" s="31">
        <f t="shared" si="2"/>
        <v>600</v>
      </c>
    </row>
    <row r="520" spans="1:12" x14ac:dyDescent="0.25">
      <c r="A520" s="27" t="s">
        <v>964</v>
      </c>
      <c r="B520" s="27" t="s">
        <v>142</v>
      </c>
      <c r="C520" s="27">
        <v>320</v>
      </c>
      <c r="D520" s="27">
        <v>320</v>
      </c>
      <c r="E520" s="29">
        <v>320</v>
      </c>
      <c r="F520" s="28"/>
      <c r="G520" s="28"/>
      <c r="H520" s="28"/>
      <c r="I520" s="28"/>
      <c r="J520" s="28"/>
      <c r="K520" s="28"/>
      <c r="L520" s="31">
        <f t="shared" si="2"/>
        <v>320</v>
      </c>
    </row>
    <row r="521" spans="1:12" x14ac:dyDescent="0.25">
      <c r="A521" s="27" t="s">
        <v>965</v>
      </c>
      <c r="B521" s="27" t="s">
        <v>948</v>
      </c>
      <c r="C521" s="27">
        <v>120</v>
      </c>
      <c r="D521" s="27">
        <v>120</v>
      </c>
      <c r="E521" s="29">
        <v>120</v>
      </c>
      <c r="F521" s="28"/>
      <c r="G521" s="28"/>
      <c r="H521" s="28"/>
      <c r="I521" s="28"/>
      <c r="J521" s="28"/>
      <c r="K521" s="28"/>
      <c r="L521" s="31">
        <f t="shared" si="2"/>
        <v>120</v>
      </c>
    </row>
    <row r="522" spans="1:12" x14ac:dyDescent="0.25">
      <c r="A522" s="27" t="s">
        <v>966</v>
      </c>
      <c r="B522" s="27" t="s">
        <v>357</v>
      </c>
      <c r="C522" s="27">
        <v>180</v>
      </c>
      <c r="D522" s="27">
        <v>180</v>
      </c>
      <c r="E522" s="29">
        <v>180</v>
      </c>
      <c r="F522" s="28"/>
      <c r="G522" s="28"/>
      <c r="H522" s="28"/>
      <c r="I522" s="28"/>
      <c r="J522" s="28"/>
      <c r="K522" s="28"/>
      <c r="L522" s="31">
        <f t="shared" si="2"/>
        <v>180</v>
      </c>
    </row>
    <row r="523" spans="1:12" x14ac:dyDescent="0.25">
      <c r="A523" s="27" t="s">
        <v>967</v>
      </c>
      <c r="B523" s="27" t="s">
        <v>357</v>
      </c>
      <c r="C523" s="27">
        <v>60</v>
      </c>
      <c r="D523" s="27">
        <v>60</v>
      </c>
      <c r="E523" s="29">
        <v>60</v>
      </c>
      <c r="F523" s="28"/>
      <c r="G523" s="28"/>
      <c r="H523" s="28"/>
      <c r="I523" s="28"/>
      <c r="J523" s="28"/>
      <c r="K523" s="28"/>
      <c r="L523" s="31">
        <f t="shared" si="2"/>
        <v>60</v>
      </c>
    </row>
    <row r="524" spans="1:12" x14ac:dyDescent="0.25">
      <c r="A524" s="27">
        <v>7315</v>
      </c>
      <c r="B524" s="27" t="s">
        <v>875</v>
      </c>
      <c r="C524" s="28">
        <v>11120</v>
      </c>
      <c r="D524" s="28">
        <v>11120</v>
      </c>
      <c r="E524" s="29">
        <f>SUM(E525:E526)</f>
        <v>11120</v>
      </c>
      <c r="F524" s="28"/>
      <c r="G524" s="28"/>
      <c r="H524" s="28"/>
      <c r="I524" s="28"/>
      <c r="J524" s="28"/>
      <c r="K524" s="28"/>
      <c r="L524" s="31"/>
    </row>
    <row r="525" spans="1:12" x14ac:dyDescent="0.25">
      <c r="A525" s="27" t="s">
        <v>968</v>
      </c>
      <c r="B525" s="27" t="s">
        <v>877</v>
      </c>
      <c r="C525" s="28">
        <v>6550</v>
      </c>
      <c r="D525" s="28">
        <v>6550</v>
      </c>
      <c r="E525" s="29">
        <v>6550</v>
      </c>
      <c r="F525" s="28"/>
      <c r="G525" s="28"/>
      <c r="H525" s="28"/>
      <c r="I525" s="28"/>
      <c r="J525" s="28"/>
      <c r="K525" s="28"/>
      <c r="L525" s="31">
        <f>+D525+G525-I525+J525-K525</f>
        <v>6550</v>
      </c>
    </row>
    <row r="526" spans="1:12" x14ac:dyDescent="0.25">
      <c r="A526" s="27" t="s">
        <v>969</v>
      </c>
      <c r="B526" s="27" t="s">
        <v>877</v>
      </c>
      <c r="C526" s="28">
        <v>4570</v>
      </c>
      <c r="D526" s="28">
        <v>4570</v>
      </c>
      <c r="E526" s="29">
        <v>4570</v>
      </c>
      <c r="F526" s="28"/>
      <c r="G526" s="28"/>
      <c r="H526" s="28"/>
      <c r="I526" s="28"/>
      <c r="J526" s="28"/>
      <c r="K526" s="28"/>
      <c r="L526" s="31">
        <f>+D526+G526-I526+J526-K526</f>
        <v>4570</v>
      </c>
    </row>
    <row r="527" spans="1:12" x14ac:dyDescent="0.25">
      <c r="A527" s="27"/>
      <c r="B527" s="27" t="s">
        <v>970</v>
      </c>
      <c r="C527" s="28">
        <v>2577.5</v>
      </c>
      <c r="D527" s="28">
        <v>2577.5</v>
      </c>
      <c r="E527" s="29"/>
      <c r="F527" s="28"/>
      <c r="G527" s="28"/>
      <c r="H527" s="28"/>
      <c r="I527" s="28"/>
      <c r="J527" s="28"/>
      <c r="K527" s="28"/>
      <c r="L527" s="31"/>
    </row>
    <row r="528" spans="1:12" x14ac:dyDescent="0.25">
      <c r="A528" s="27">
        <v>7308</v>
      </c>
      <c r="B528" s="27" t="s">
        <v>134</v>
      </c>
      <c r="C528" s="28">
        <v>2577.5</v>
      </c>
      <c r="D528" s="28">
        <v>2577.5</v>
      </c>
      <c r="E528" s="29">
        <f>SUM(E529)</f>
        <v>2577.5</v>
      </c>
      <c r="F528" s="28"/>
      <c r="G528" s="28"/>
      <c r="H528" s="28"/>
      <c r="I528" s="28"/>
      <c r="J528" s="28"/>
      <c r="K528" s="28"/>
      <c r="L528" s="31"/>
    </row>
    <row r="529" spans="1:12" x14ac:dyDescent="0.25">
      <c r="A529" s="27" t="s">
        <v>971</v>
      </c>
      <c r="B529" s="27" t="s">
        <v>142</v>
      </c>
      <c r="C529" s="28">
        <v>2577.5</v>
      </c>
      <c r="D529" s="28">
        <v>2577.5</v>
      </c>
      <c r="E529" s="29">
        <v>2577.5</v>
      </c>
      <c r="F529" s="28"/>
      <c r="G529" s="28"/>
      <c r="H529" s="28"/>
      <c r="I529" s="28"/>
      <c r="J529" s="28"/>
      <c r="K529" s="28">
        <v>2577.5</v>
      </c>
      <c r="L529" s="31">
        <f>+D529+G529-I529+J529-K529</f>
        <v>0</v>
      </c>
    </row>
    <row r="530" spans="1:12" x14ac:dyDescent="0.25">
      <c r="A530" s="27"/>
      <c r="B530" s="27" t="s">
        <v>972</v>
      </c>
      <c r="C530" s="28">
        <v>5390</v>
      </c>
      <c r="D530" s="28">
        <v>5390</v>
      </c>
      <c r="E530" s="29"/>
      <c r="F530" s="28"/>
      <c r="G530" s="28"/>
      <c r="H530" s="28"/>
      <c r="I530" s="28"/>
      <c r="J530" s="28"/>
      <c r="K530" s="28"/>
      <c r="L530" s="31"/>
    </row>
    <row r="531" spans="1:12" x14ac:dyDescent="0.25">
      <c r="A531" s="27">
        <v>7302</v>
      </c>
      <c r="B531" s="27" t="s">
        <v>111</v>
      </c>
      <c r="C531" s="27">
        <v>640</v>
      </c>
      <c r="D531" s="27">
        <v>640</v>
      </c>
      <c r="E531" s="29">
        <f>SUM(E532)</f>
        <v>640</v>
      </c>
      <c r="F531" s="28"/>
      <c r="G531" s="28"/>
      <c r="H531" s="28"/>
      <c r="I531" s="28"/>
      <c r="J531" s="28"/>
      <c r="K531" s="28"/>
      <c r="L531" s="31"/>
    </row>
    <row r="532" spans="1:12" x14ac:dyDescent="0.25">
      <c r="A532" s="27" t="s">
        <v>973</v>
      </c>
      <c r="B532" s="27" t="s">
        <v>959</v>
      </c>
      <c r="C532" s="27">
        <v>640</v>
      </c>
      <c r="D532" s="27">
        <v>640</v>
      </c>
      <c r="E532" s="29">
        <v>640</v>
      </c>
      <c r="F532" s="28"/>
      <c r="G532" s="28"/>
      <c r="H532" s="28"/>
      <c r="I532" s="28"/>
      <c r="J532" s="28"/>
      <c r="K532" s="28"/>
      <c r="L532" s="31">
        <f>+D532+G532-I532+J532-K532</f>
        <v>640</v>
      </c>
    </row>
    <row r="533" spans="1:12" x14ac:dyDescent="0.25">
      <c r="A533" s="27">
        <v>7308</v>
      </c>
      <c r="B533" s="27" t="s">
        <v>134</v>
      </c>
      <c r="C533" s="28">
        <v>3850</v>
      </c>
      <c r="D533" s="28">
        <v>3850</v>
      </c>
      <c r="E533" s="29">
        <f>SUM(E534:E536)</f>
        <v>3850</v>
      </c>
      <c r="F533" s="28"/>
      <c r="G533" s="28"/>
      <c r="H533" s="28"/>
      <c r="I533" s="28"/>
      <c r="J533" s="28"/>
      <c r="K533" s="28"/>
      <c r="L533" s="31"/>
    </row>
    <row r="534" spans="1:12" x14ac:dyDescent="0.25">
      <c r="A534" s="27" t="s">
        <v>974</v>
      </c>
      <c r="B534" s="27" t="s">
        <v>142</v>
      </c>
      <c r="C534" s="27">
        <v>810</v>
      </c>
      <c r="D534" s="27">
        <v>810</v>
      </c>
      <c r="E534" s="40">
        <v>810</v>
      </c>
      <c r="F534" s="28"/>
      <c r="G534" s="28"/>
      <c r="H534" s="28"/>
      <c r="I534" s="28"/>
      <c r="J534" s="28"/>
      <c r="K534" s="28"/>
      <c r="L534" s="31">
        <f>+D534+G534-I534+J534-K534</f>
        <v>810</v>
      </c>
    </row>
    <row r="535" spans="1:12" x14ac:dyDescent="0.25">
      <c r="A535" s="27" t="s">
        <v>975</v>
      </c>
      <c r="B535" s="27" t="s">
        <v>948</v>
      </c>
      <c r="C535" s="28">
        <v>1000</v>
      </c>
      <c r="D535" s="28">
        <v>1000</v>
      </c>
      <c r="E535" s="29">
        <v>1000</v>
      </c>
      <c r="F535" s="28"/>
      <c r="G535" s="28"/>
      <c r="H535" s="28"/>
      <c r="I535" s="28"/>
      <c r="J535" s="28"/>
      <c r="K535" s="28">
        <v>1000</v>
      </c>
      <c r="L535" s="31">
        <f>+D535+G535-I535+J535-K535</f>
        <v>0</v>
      </c>
    </row>
    <row r="536" spans="1:12" x14ac:dyDescent="0.25">
      <c r="A536" s="27" t="s">
        <v>976</v>
      </c>
      <c r="B536" s="27" t="s">
        <v>357</v>
      </c>
      <c r="C536" s="28">
        <v>2040</v>
      </c>
      <c r="D536" s="28">
        <v>2040</v>
      </c>
      <c r="E536" s="29">
        <v>2040</v>
      </c>
      <c r="F536" s="28"/>
      <c r="G536" s="28"/>
      <c r="H536" s="28"/>
      <c r="I536" s="28"/>
      <c r="J536" s="28"/>
      <c r="K536" s="28">
        <v>2040</v>
      </c>
      <c r="L536" s="31">
        <f>+D536+G536-I536+J536-K536</f>
        <v>0</v>
      </c>
    </row>
    <row r="537" spans="1:12" x14ac:dyDescent="0.25">
      <c r="A537" s="27">
        <v>7315</v>
      </c>
      <c r="B537" s="27" t="s">
        <v>875</v>
      </c>
      <c r="C537" s="27">
        <v>900</v>
      </c>
      <c r="D537" s="27">
        <v>900</v>
      </c>
      <c r="E537" s="29">
        <f>SUM(E538)</f>
        <v>900</v>
      </c>
      <c r="F537" s="28"/>
      <c r="G537" s="28"/>
      <c r="H537" s="28"/>
      <c r="I537" s="28"/>
      <c r="J537" s="28"/>
      <c r="K537" s="28"/>
      <c r="L537" s="31"/>
    </row>
    <row r="538" spans="1:12" x14ac:dyDescent="0.25">
      <c r="A538" s="27" t="s">
        <v>977</v>
      </c>
      <c r="B538" s="27" t="s">
        <v>877</v>
      </c>
      <c r="C538" s="27">
        <v>900</v>
      </c>
      <c r="D538" s="27">
        <v>900</v>
      </c>
      <c r="E538" s="29">
        <v>900</v>
      </c>
      <c r="F538" s="28"/>
      <c r="G538" s="28"/>
      <c r="H538" s="28"/>
      <c r="I538" s="28"/>
      <c r="J538" s="28"/>
      <c r="K538" s="28"/>
      <c r="L538" s="31">
        <f>+D538+G538-I538+J538-K538</f>
        <v>900</v>
      </c>
    </row>
    <row r="539" spans="1:12" x14ac:dyDescent="0.25">
      <c r="A539" s="27"/>
      <c r="B539" s="27" t="s">
        <v>978</v>
      </c>
      <c r="C539" s="28">
        <v>13100</v>
      </c>
      <c r="D539" s="28">
        <v>13100</v>
      </c>
      <c r="E539" s="29"/>
      <c r="F539" s="28"/>
      <c r="G539" s="28"/>
      <c r="H539" s="28"/>
      <c r="I539" s="28"/>
      <c r="J539" s="28"/>
      <c r="K539" s="28"/>
      <c r="L539" s="31"/>
    </row>
    <row r="540" spans="1:12" x14ac:dyDescent="0.25">
      <c r="A540" s="27">
        <v>7315</v>
      </c>
      <c r="B540" s="27" t="s">
        <v>875</v>
      </c>
      <c r="C540" s="28">
        <v>13100</v>
      </c>
      <c r="D540" s="28">
        <v>13100</v>
      </c>
      <c r="E540" s="29">
        <f>SUM(E541)</f>
        <v>13100</v>
      </c>
      <c r="F540" s="28"/>
      <c r="G540" s="28"/>
      <c r="H540" s="28"/>
      <c r="I540" s="28"/>
      <c r="J540" s="28"/>
      <c r="K540" s="28"/>
      <c r="L540" s="31"/>
    </row>
    <row r="541" spans="1:12" x14ac:dyDescent="0.25">
      <c r="A541" s="27" t="s">
        <v>979</v>
      </c>
      <c r="B541" s="27" t="s">
        <v>877</v>
      </c>
      <c r="C541" s="28">
        <v>13100</v>
      </c>
      <c r="D541" s="28">
        <v>13100</v>
      </c>
      <c r="E541" s="29">
        <v>13100</v>
      </c>
      <c r="F541" s="28"/>
      <c r="G541" s="28"/>
      <c r="H541" s="28"/>
      <c r="I541" s="28"/>
      <c r="J541" s="28"/>
      <c r="K541" s="28"/>
      <c r="L541" s="31">
        <f>+D541+G541-I541+J541-K541</f>
        <v>13100</v>
      </c>
    </row>
    <row r="542" spans="1:12" x14ac:dyDescent="0.25">
      <c r="A542" s="27"/>
      <c r="B542" s="27" t="s">
        <v>980</v>
      </c>
      <c r="C542" s="28">
        <v>7975.29</v>
      </c>
      <c r="D542" s="28">
        <v>7975.29</v>
      </c>
      <c r="E542" s="29">
        <v>0</v>
      </c>
      <c r="F542" s="28"/>
      <c r="G542" s="28"/>
      <c r="H542" s="28"/>
      <c r="I542" s="28"/>
      <c r="J542" s="28"/>
      <c r="K542" s="28"/>
      <c r="L542" s="31"/>
    </row>
    <row r="543" spans="1:12" x14ac:dyDescent="0.25">
      <c r="A543" s="27">
        <v>7102</v>
      </c>
      <c r="B543" s="27" t="s">
        <v>65</v>
      </c>
      <c r="C543" s="27">
        <v>956.25</v>
      </c>
      <c r="D543" s="27">
        <v>956.25</v>
      </c>
      <c r="E543" s="29">
        <f>SUM(E544:E545)</f>
        <v>956.25</v>
      </c>
      <c r="F543" s="28"/>
      <c r="G543" s="28"/>
      <c r="H543" s="28"/>
      <c r="I543" s="28"/>
      <c r="J543" s="28"/>
      <c r="K543" s="28"/>
      <c r="L543" s="31"/>
    </row>
    <row r="544" spans="1:12" x14ac:dyDescent="0.25">
      <c r="A544" s="27" t="s">
        <v>981</v>
      </c>
      <c r="B544" s="27" t="s">
        <v>67</v>
      </c>
      <c r="C544" s="27">
        <v>487.5</v>
      </c>
      <c r="D544" s="27">
        <v>487.5</v>
      </c>
      <c r="E544" s="29">
        <v>487.5</v>
      </c>
      <c r="F544" s="28"/>
      <c r="G544" s="28"/>
      <c r="H544" s="28"/>
      <c r="I544" s="28"/>
      <c r="J544" s="28"/>
      <c r="K544" s="28"/>
      <c r="L544" s="31">
        <f>+D544+G544-I544+J544-K544</f>
        <v>487.5</v>
      </c>
    </row>
    <row r="545" spans="1:12" x14ac:dyDescent="0.25">
      <c r="A545" s="27" t="s">
        <v>982</v>
      </c>
      <c r="B545" s="27" t="s">
        <v>73</v>
      </c>
      <c r="C545" s="27">
        <v>468.75</v>
      </c>
      <c r="D545" s="27">
        <v>468.75</v>
      </c>
      <c r="E545" s="29">
        <v>468.75</v>
      </c>
      <c r="F545" s="28"/>
      <c r="G545" s="28"/>
      <c r="H545" s="28"/>
      <c r="I545" s="28"/>
      <c r="J545" s="28"/>
      <c r="K545" s="28"/>
      <c r="L545" s="31">
        <f>+D545+G545-I545+J545-K545</f>
        <v>468.75</v>
      </c>
    </row>
    <row r="546" spans="1:12" x14ac:dyDescent="0.25">
      <c r="A546" s="27">
        <v>7105</v>
      </c>
      <c r="B546" s="27" t="s">
        <v>80</v>
      </c>
      <c r="C546" s="28">
        <v>5850</v>
      </c>
      <c r="D546" s="28">
        <v>5850</v>
      </c>
      <c r="E546" s="29">
        <f>SUM(E547)</f>
        <v>5850</v>
      </c>
      <c r="F546" s="28"/>
      <c r="G546" s="28"/>
      <c r="H546" s="28"/>
      <c r="I546" s="28"/>
      <c r="J546" s="28"/>
      <c r="K546" s="28"/>
      <c r="L546" s="31"/>
    </row>
    <row r="547" spans="1:12" x14ac:dyDescent="0.25">
      <c r="A547" s="27" t="s">
        <v>983</v>
      </c>
      <c r="B547" s="27" t="s">
        <v>347</v>
      </c>
      <c r="C547" s="28">
        <v>5850</v>
      </c>
      <c r="D547" s="28">
        <v>5850</v>
      </c>
      <c r="E547" s="29">
        <v>5850</v>
      </c>
      <c r="F547" s="28"/>
      <c r="G547" s="28"/>
      <c r="H547" s="28"/>
      <c r="I547" s="28"/>
      <c r="J547" s="28"/>
      <c r="K547" s="28"/>
      <c r="L547" s="31">
        <f>+D547+G547-I547+J547-K547</f>
        <v>5850</v>
      </c>
    </row>
    <row r="548" spans="1:12" x14ac:dyDescent="0.25">
      <c r="A548" s="27">
        <v>7106</v>
      </c>
      <c r="B548" s="27" t="s">
        <v>87</v>
      </c>
      <c r="C548" s="27">
        <v>681.54</v>
      </c>
      <c r="D548" s="27">
        <v>681.54</v>
      </c>
      <c r="E548" s="29">
        <f>SUM(E549)</f>
        <v>681.54</v>
      </c>
      <c r="F548" s="28"/>
      <c r="G548" s="28"/>
      <c r="H548" s="28"/>
      <c r="I548" s="28"/>
      <c r="J548" s="28"/>
      <c r="K548" s="28"/>
      <c r="L548" s="31"/>
    </row>
    <row r="549" spans="1:12" x14ac:dyDescent="0.25">
      <c r="A549" s="27" t="s">
        <v>984</v>
      </c>
      <c r="B549" s="27" t="s">
        <v>89</v>
      </c>
      <c r="C549" s="27">
        <v>681.54</v>
      </c>
      <c r="D549" s="27">
        <v>681.54</v>
      </c>
      <c r="E549" s="40">
        <v>681.54</v>
      </c>
      <c r="F549" s="28"/>
      <c r="G549" s="28"/>
      <c r="H549" s="28"/>
      <c r="I549" s="28"/>
      <c r="J549" s="28"/>
      <c r="K549" s="28"/>
      <c r="L549" s="31">
        <f>+D549+G549-I549+J549-K549</f>
        <v>681.54</v>
      </c>
    </row>
    <row r="550" spans="1:12" x14ac:dyDescent="0.25">
      <c r="A550" s="27">
        <v>7107</v>
      </c>
      <c r="B550" s="27" t="s">
        <v>102</v>
      </c>
      <c r="C550" s="27">
        <v>487.5</v>
      </c>
      <c r="D550" s="27">
        <v>487.5</v>
      </c>
      <c r="E550" s="29">
        <f>SUM(E551)</f>
        <v>487.5</v>
      </c>
      <c r="F550" s="28"/>
      <c r="G550" s="28"/>
      <c r="H550" s="28"/>
      <c r="I550" s="28"/>
      <c r="J550" s="28"/>
      <c r="K550" s="28"/>
      <c r="L550" s="31"/>
    </row>
    <row r="551" spans="1:12" x14ac:dyDescent="0.25">
      <c r="A551" s="27" t="s">
        <v>985</v>
      </c>
      <c r="B551" s="27" t="s">
        <v>104</v>
      </c>
      <c r="C551" s="27">
        <v>487.5</v>
      </c>
      <c r="D551" s="27">
        <v>487.5</v>
      </c>
      <c r="E551" s="40">
        <v>487.5</v>
      </c>
      <c r="F551" s="28"/>
      <c r="G551" s="28"/>
      <c r="H551" s="28"/>
      <c r="I551" s="28"/>
      <c r="J551" s="28"/>
      <c r="K551" s="28"/>
      <c r="L551" s="31">
        <f>+D551+G551-I551+J551-K551</f>
        <v>487.5</v>
      </c>
    </row>
    <row r="552" spans="1:12" x14ac:dyDescent="0.25">
      <c r="A552" s="27"/>
      <c r="B552" s="27" t="s">
        <v>986</v>
      </c>
      <c r="C552" s="28">
        <v>2581561.2999999998</v>
      </c>
      <c r="D552" s="28">
        <v>2570075.71</v>
      </c>
      <c r="E552" s="30">
        <f>SUM(E554,E602,E669,E687,E700,E726)</f>
        <v>2570075.71</v>
      </c>
      <c r="F552" s="28"/>
      <c r="G552" s="28"/>
      <c r="H552" s="28"/>
      <c r="I552" s="28"/>
      <c r="J552" s="28"/>
      <c r="K552" s="28"/>
      <c r="L552" s="31"/>
    </row>
    <row r="553" spans="1:12" x14ac:dyDescent="0.25">
      <c r="A553" s="27"/>
      <c r="B553" s="27" t="s">
        <v>42</v>
      </c>
      <c r="C553" s="28">
        <v>752968.98</v>
      </c>
      <c r="D553" s="28">
        <v>741483.39</v>
      </c>
      <c r="E553" s="29"/>
      <c r="F553" s="28"/>
      <c r="G553" s="28"/>
      <c r="H553" s="28"/>
      <c r="I553" s="28"/>
      <c r="J553" s="28"/>
      <c r="K553" s="28"/>
      <c r="L553" s="31"/>
    </row>
    <row r="554" spans="1:12" x14ac:dyDescent="0.25">
      <c r="A554" s="27"/>
      <c r="B554" s="27" t="s">
        <v>59</v>
      </c>
      <c r="C554" s="28">
        <v>752968.98</v>
      </c>
      <c r="D554" s="28">
        <v>741483.39</v>
      </c>
      <c r="E554" s="30">
        <f>SUM(E555,E557,E562,E566,E571,E573,E575,E578,E580,E584,E586,E595,E597,E599)</f>
        <v>741483.39</v>
      </c>
      <c r="F554" s="28"/>
      <c r="G554" s="28"/>
      <c r="H554" s="28"/>
      <c r="I554" s="28"/>
      <c r="J554" s="28"/>
      <c r="K554" s="28"/>
      <c r="L554" s="31"/>
    </row>
    <row r="555" spans="1:12" x14ac:dyDescent="0.25">
      <c r="A555" s="27">
        <v>7101</v>
      </c>
      <c r="B555" s="27" t="s">
        <v>60</v>
      </c>
      <c r="C555" s="28">
        <v>175067.4</v>
      </c>
      <c r="D555" s="28">
        <v>163581.81</v>
      </c>
      <c r="E555" s="29">
        <f>SUM(E556)</f>
        <v>163581.81</v>
      </c>
      <c r="F555" s="28"/>
      <c r="G555" s="28"/>
      <c r="H555" s="28"/>
      <c r="I555" s="28"/>
      <c r="J555" s="28"/>
      <c r="K555" s="28"/>
      <c r="L555" s="31"/>
    </row>
    <row r="556" spans="1:12" x14ac:dyDescent="0.25">
      <c r="A556" s="27" t="s">
        <v>987</v>
      </c>
      <c r="B556" s="27" t="s">
        <v>62</v>
      </c>
      <c r="C556" s="28">
        <v>175067.4</v>
      </c>
      <c r="D556" s="28">
        <v>163581.81</v>
      </c>
      <c r="E556" s="29">
        <v>163581.81</v>
      </c>
      <c r="F556" s="28"/>
      <c r="G556" s="28"/>
      <c r="H556" s="28"/>
      <c r="I556" s="28"/>
      <c r="J556" s="28"/>
      <c r="K556" s="28"/>
      <c r="L556" s="31">
        <f>+D556+G556-I556+J556-K556</f>
        <v>163581.81</v>
      </c>
    </row>
    <row r="557" spans="1:12" x14ac:dyDescent="0.25">
      <c r="A557" s="27">
        <v>7102</v>
      </c>
      <c r="B557" s="27" t="s">
        <v>65</v>
      </c>
      <c r="C557" s="28">
        <v>25604.99</v>
      </c>
      <c r="D557" s="28">
        <v>25604.99</v>
      </c>
      <c r="E557" s="29">
        <f>SUM(E558:E561)</f>
        <v>25604.989999999998</v>
      </c>
      <c r="F557" s="28"/>
      <c r="G557" s="28"/>
      <c r="H557" s="28"/>
      <c r="I557" s="28"/>
      <c r="J557" s="28"/>
      <c r="K557" s="28"/>
      <c r="L557" s="31"/>
    </row>
    <row r="558" spans="1:12" x14ac:dyDescent="0.25">
      <c r="A558" s="27" t="s">
        <v>988</v>
      </c>
      <c r="B558" s="27" t="s">
        <v>69</v>
      </c>
      <c r="C558" s="28">
        <v>14588.95</v>
      </c>
      <c r="D558" s="28">
        <v>14588.95</v>
      </c>
      <c r="E558" s="29">
        <v>14588.95</v>
      </c>
      <c r="F558" s="28"/>
      <c r="G558" s="28"/>
      <c r="H558" s="28"/>
      <c r="I558" s="28"/>
      <c r="J558" s="28"/>
      <c r="K558" s="28"/>
      <c r="L558" s="31">
        <f>+D558+G558-I558+J558-K558</f>
        <v>14588.95</v>
      </c>
    </row>
    <row r="559" spans="1:12" x14ac:dyDescent="0.25">
      <c r="A559" s="27" t="s">
        <v>989</v>
      </c>
      <c r="B559" s="27" t="s">
        <v>71</v>
      </c>
      <c r="C559" s="28">
        <v>4017.03</v>
      </c>
      <c r="D559" s="28">
        <v>4017.03</v>
      </c>
      <c r="E559" s="29">
        <v>4017.03</v>
      </c>
      <c r="F559" s="28"/>
      <c r="G559" s="28"/>
      <c r="H559" s="28"/>
      <c r="I559" s="28"/>
      <c r="J559" s="39">
        <v>2654</v>
      </c>
      <c r="K559" s="28"/>
      <c r="L559" s="31">
        <f>+D559+G559-I559+J559-K559</f>
        <v>6671.0300000000007</v>
      </c>
    </row>
    <row r="560" spans="1:12" x14ac:dyDescent="0.25">
      <c r="A560" s="27" t="s">
        <v>990</v>
      </c>
      <c r="B560" s="27" t="s">
        <v>75</v>
      </c>
      <c r="C560" s="28">
        <v>5124.01</v>
      </c>
      <c r="D560" s="28">
        <v>5124.01</v>
      </c>
      <c r="E560" s="29">
        <v>5124.01</v>
      </c>
      <c r="F560" s="28"/>
      <c r="G560" s="28"/>
      <c r="H560" s="28"/>
      <c r="I560" s="28"/>
      <c r="J560" s="28"/>
      <c r="K560" s="28"/>
      <c r="L560" s="31">
        <f>+D560+G560-I560+J560-K560</f>
        <v>5124.01</v>
      </c>
    </row>
    <row r="561" spans="1:12" x14ac:dyDescent="0.25">
      <c r="A561" s="27" t="s">
        <v>991</v>
      </c>
      <c r="B561" s="27" t="s">
        <v>77</v>
      </c>
      <c r="C561" s="28">
        <v>1875</v>
      </c>
      <c r="D561" s="28">
        <v>1875</v>
      </c>
      <c r="E561" s="29">
        <v>1875</v>
      </c>
      <c r="F561" s="28"/>
      <c r="G561" s="28"/>
      <c r="H561" s="28"/>
      <c r="I561" s="28"/>
      <c r="J561" s="39">
        <v>1500</v>
      </c>
      <c r="K561" s="28"/>
      <c r="L561" s="31">
        <f>+D561+G561-I561+J561-K561</f>
        <v>3375</v>
      </c>
    </row>
    <row r="562" spans="1:12" x14ac:dyDescent="0.25">
      <c r="A562" s="27">
        <v>7105</v>
      </c>
      <c r="B562" s="27" t="s">
        <v>80</v>
      </c>
      <c r="C562" s="28">
        <v>61704.3</v>
      </c>
      <c r="D562" s="28">
        <v>61704.3</v>
      </c>
      <c r="E562" s="29">
        <f>SUM(E563:E565)</f>
        <v>61704.3</v>
      </c>
      <c r="F562" s="28"/>
      <c r="G562" s="28"/>
      <c r="H562" s="28"/>
      <c r="I562" s="28"/>
      <c r="J562" s="28"/>
      <c r="K562" s="28"/>
      <c r="L562" s="31"/>
    </row>
    <row r="563" spans="1:12" x14ac:dyDescent="0.25">
      <c r="A563" s="27" t="s">
        <v>992</v>
      </c>
      <c r="B563" s="27" t="s">
        <v>82</v>
      </c>
      <c r="C563" s="28">
        <v>11000</v>
      </c>
      <c r="D563" s="28">
        <v>11000</v>
      </c>
      <c r="E563" s="29">
        <v>11000</v>
      </c>
      <c r="F563" s="28"/>
      <c r="G563" s="28"/>
      <c r="H563" s="28"/>
      <c r="I563" s="28"/>
      <c r="J563" s="28"/>
      <c r="K563" s="28"/>
      <c r="L563" s="31">
        <f>+D563+G563-I563+J563-K563</f>
        <v>11000</v>
      </c>
    </row>
    <row r="564" spans="1:12" x14ac:dyDescent="0.25">
      <c r="A564" s="27" t="s">
        <v>993</v>
      </c>
      <c r="B564" s="27" t="s">
        <v>530</v>
      </c>
      <c r="C564" s="28">
        <v>48204.3</v>
      </c>
      <c r="D564" s="28">
        <v>48204.3</v>
      </c>
      <c r="E564" s="29">
        <v>48204.3</v>
      </c>
      <c r="F564" s="28"/>
      <c r="G564" s="28"/>
      <c r="H564" s="28"/>
      <c r="I564" s="28"/>
      <c r="J564" s="39">
        <v>31837</v>
      </c>
      <c r="K564" s="28"/>
      <c r="L564" s="31">
        <f>+D564+G564-I564+J564-K564</f>
        <v>80041.3</v>
      </c>
    </row>
    <row r="565" spans="1:12" x14ac:dyDescent="0.25">
      <c r="A565" s="27" t="s">
        <v>994</v>
      </c>
      <c r="B565" s="27" t="s">
        <v>86</v>
      </c>
      <c r="C565" s="28">
        <v>2500</v>
      </c>
      <c r="D565" s="28">
        <v>2500</v>
      </c>
      <c r="E565" s="29">
        <v>2500</v>
      </c>
      <c r="F565" s="28"/>
      <c r="G565" s="28"/>
      <c r="H565" s="28"/>
      <c r="I565" s="28"/>
      <c r="J565" s="28"/>
      <c r="K565" s="28"/>
      <c r="L565" s="31">
        <f>+D565+G565-I565+J565-K565</f>
        <v>2500</v>
      </c>
    </row>
    <row r="566" spans="1:12" x14ac:dyDescent="0.25">
      <c r="A566" s="27">
        <v>7106</v>
      </c>
      <c r="B566" s="27" t="s">
        <v>87</v>
      </c>
      <c r="C566" s="28">
        <v>44617.120000000003</v>
      </c>
      <c r="D566" s="28">
        <v>44617.120000000003</v>
      </c>
      <c r="E566" s="29">
        <f>SUM(E567:E570)</f>
        <v>44617.119999999995</v>
      </c>
      <c r="F566" s="28"/>
      <c r="G566" s="28"/>
      <c r="H566" s="28"/>
      <c r="I566" s="28"/>
      <c r="J566" s="28"/>
      <c r="K566" s="28"/>
      <c r="L566" s="31"/>
    </row>
    <row r="567" spans="1:12" x14ac:dyDescent="0.25">
      <c r="A567" s="27" t="s">
        <v>995</v>
      </c>
      <c r="B567" s="27" t="s">
        <v>91</v>
      </c>
      <c r="C567" s="28">
        <v>20395.349999999999</v>
      </c>
      <c r="D567" s="28">
        <v>20395.349999999999</v>
      </c>
      <c r="E567" s="29">
        <v>20395.349999999999</v>
      </c>
      <c r="F567" s="28"/>
      <c r="G567" s="28"/>
      <c r="H567" s="28"/>
      <c r="I567" s="28"/>
      <c r="J567" s="28"/>
      <c r="K567" s="28"/>
      <c r="L567" s="31">
        <f>+D567+G567-I567+J567-K567</f>
        <v>20395.349999999999</v>
      </c>
    </row>
    <row r="568" spans="1:12" x14ac:dyDescent="0.25">
      <c r="A568" s="27" t="s">
        <v>996</v>
      </c>
      <c r="B568" s="27" t="s">
        <v>997</v>
      </c>
      <c r="C568" s="28">
        <v>5615.79</v>
      </c>
      <c r="D568" s="28">
        <v>5615.79</v>
      </c>
      <c r="E568" s="29">
        <v>5615.79</v>
      </c>
      <c r="F568" s="28"/>
      <c r="G568" s="28"/>
      <c r="H568" s="28"/>
      <c r="I568" s="28"/>
      <c r="J568" s="39">
        <v>3709</v>
      </c>
      <c r="K568" s="28"/>
      <c r="L568" s="31">
        <f>+D568+G568-I568+J568-K568</f>
        <v>9324.7900000000009</v>
      </c>
    </row>
    <row r="569" spans="1:12" x14ac:dyDescent="0.25">
      <c r="A569" s="27" t="s">
        <v>998</v>
      </c>
      <c r="B569" s="27" t="s">
        <v>97</v>
      </c>
      <c r="C569" s="28">
        <v>14588.95</v>
      </c>
      <c r="D569" s="28">
        <v>14588.95</v>
      </c>
      <c r="E569" s="29">
        <v>14588.95</v>
      </c>
      <c r="F569" s="28"/>
      <c r="G569" s="28"/>
      <c r="H569" s="28"/>
      <c r="I569" s="28"/>
      <c r="J569" s="28"/>
      <c r="K569" s="28"/>
      <c r="L569" s="31">
        <f>+D569+G569-I569+J569-K569</f>
        <v>14588.95</v>
      </c>
    </row>
    <row r="570" spans="1:12" x14ac:dyDescent="0.25">
      <c r="A570" s="27" t="s">
        <v>999</v>
      </c>
      <c r="B570" s="27" t="s">
        <v>1000</v>
      </c>
      <c r="C570" s="28">
        <v>4017.03</v>
      </c>
      <c r="D570" s="28">
        <v>4017.03</v>
      </c>
      <c r="E570" s="29">
        <v>4017.03</v>
      </c>
      <c r="F570" s="28"/>
      <c r="G570" s="28"/>
      <c r="H570" s="28"/>
      <c r="I570" s="28"/>
      <c r="J570" s="39">
        <v>2654</v>
      </c>
      <c r="K570" s="28"/>
      <c r="L570" s="31">
        <f>+D570+G570-I570+J570-K570</f>
        <v>6671.0300000000007</v>
      </c>
    </row>
    <row r="571" spans="1:12" x14ac:dyDescent="0.25">
      <c r="A571" s="27">
        <v>7107</v>
      </c>
      <c r="B571" s="27" t="s">
        <v>102</v>
      </c>
      <c r="C571" s="28">
        <v>6517.03</v>
      </c>
      <c r="D571" s="28">
        <v>6517.03</v>
      </c>
      <c r="E571" s="29">
        <f>SUM(E572)</f>
        <v>6517.03</v>
      </c>
      <c r="F571" s="28"/>
      <c r="G571" s="28"/>
      <c r="H571" s="28"/>
      <c r="I571" s="28"/>
      <c r="J571" s="28"/>
      <c r="K571" s="28"/>
      <c r="L571" s="31"/>
    </row>
    <row r="572" spans="1:12" x14ac:dyDescent="0.25">
      <c r="A572" s="27" t="s">
        <v>1001</v>
      </c>
      <c r="B572" s="27" t="s">
        <v>104</v>
      </c>
      <c r="C572" s="28">
        <v>6517.03</v>
      </c>
      <c r="D572" s="28">
        <v>6517.03</v>
      </c>
      <c r="E572" s="29">
        <v>6517.03</v>
      </c>
      <c r="F572" s="28"/>
      <c r="G572" s="28"/>
      <c r="H572" s="28"/>
      <c r="I572" s="28"/>
      <c r="J572" s="39">
        <v>2654</v>
      </c>
      <c r="K572" s="28"/>
      <c r="L572" s="31">
        <f>+D572+G572-I572+J572-K572</f>
        <v>9171.0299999999988</v>
      </c>
    </row>
    <row r="573" spans="1:12" x14ac:dyDescent="0.25">
      <c r="A573" s="27">
        <v>7199</v>
      </c>
      <c r="B573" s="27" t="s">
        <v>107</v>
      </c>
      <c r="C573" s="28">
        <v>75000</v>
      </c>
      <c r="D573" s="28">
        <v>75000</v>
      </c>
      <c r="E573" s="29">
        <f>SUM(E574)</f>
        <v>75000</v>
      </c>
      <c r="F573" s="28"/>
      <c r="G573" s="28"/>
      <c r="H573" s="28"/>
      <c r="I573" s="28"/>
      <c r="J573" s="28"/>
      <c r="K573" s="28"/>
      <c r="L573" s="31"/>
    </row>
    <row r="574" spans="1:12" x14ac:dyDescent="0.25">
      <c r="A574" s="27" t="s">
        <v>1002</v>
      </c>
      <c r="B574" s="27" t="s">
        <v>109</v>
      </c>
      <c r="C574" s="28">
        <v>75000</v>
      </c>
      <c r="D574" s="28">
        <v>75000</v>
      </c>
      <c r="E574" s="29">
        <v>75000</v>
      </c>
      <c r="F574" s="28"/>
      <c r="G574" s="28"/>
      <c r="H574" s="28"/>
      <c r="I574" s="28"/>
      <c r="J574" s="28"/>
      <c r="K574" s="28">
        <v>74900</v>
      </c>
      <c r="L574" s="31">
        <f>+D574+G574-I574+J574-K574</f>
        <v>100</v>
      </c>
    </row>
    <row r="575" spans="1:12" x14ac:dyDescent="0.25">
      <c r="A575" s="27">
        <v>7303</v>
      </c>
      <c r="B575" s="27" t="s">
        <v>116</v>
      </c>
      <c r="C575" s="28">
        <v>21000</v>
      </c>
      <c r="D575" s="28">
        <v>21000</v>
      </c>
      <c r="E575" s="29">
        <f>SUM(E576:E577)</f>
        <v>21000</v>
      </c>
      <c r="F575" s="28"/>
      <c r="G575" s="28"/>
      <c r="H575" s="28"/>
      <c r="I575" s="28"/>
      <c r="J575" s="28"/>
      <c r="K575" s="28"/>
      <c r="L575" s="31"/>
    </row>
    <row r="576" spans="1:12" x14ac:dyDescent="0.25">
      <c r="A576" s="27" t="s">
        <v>1003</v>
      </c>
      <c r="B576" s="27" t="s">
        <v>118</v>
      </c>
      <c r="C576" s="28">
        <v>1500</v>
      </c>
      <c r="D576" s="28">
        <v>1500</v>
      </c>
      <c r="E576" s="29">
        <v>1500</v>
      </c>
      <c r="F576" s="28"/>
      <c r="G576" s="28"/>
      <c r="H576" s="28"/>
      <c r="I576" s="28"/>
      <c r="J576" s="28"/>
      <c r="K576" s="28"/>
      <c r="L576" s="31">
        <f>+D576+G576-I576+J576-K576</f>
        <v>1500</v>
      </c>
    </row>
    <row r="577" spans="1:12" x14ac:dyDescent="0.25">
      <c r="A577" s="27" t="s">
        <v>1004</v>
      </c>
      <c r="B577" s="27" t="s">
        <v>120</v>
      </c>
      <c r="C577" s="28">
        <v>19500</v>
      </c>
      <c r="D577" s="28">
        <v>19500</v>
      </c>
      <c r="E577" s="29">
        <v>19500</v>
      </c>
      <c r="F577" s="28"/>
      <c r="G577" s="28"/>
      <c r="H577" s="28"/>
      <c r="I577" s="28"/>
      <c r="J577" s="28"/>
      <c r="K577" s="28"/>
      <c r="L577" s="31">
        <f>+D577+G577-I577+J577-K577</f>
        <v>19500</v>
      </c>
    </row>
    <row r="578" spans="1:12" x14ac:dyDescent="0.25">
      <c r="A578" s="27">
        <v>7304</v>
      </c>
      <c r="B578" s="27" t="s">
        <v>121</v>
      </c>
      <c r="C578" s="28">
        <v>10000</v>
      </c>
      <c r="D578" s="28">
        <v>10000</v>
      </c>
      <c r="E578" s="29">
        <f>SUM(E579)</f>
        <v>10000</v>
      </c>
      <c r="F578" s="28"/>
      <c r="G578" s="28"/>
      <c r="H578" s="28"/>
      <c r="I578" s="28"/>
      <c r="J578" s="28"/>
      <c r="K578" s="28"/>
      <c r="L578" s="31"/>
    </row>
    <row r="579" spans="1:12" x14ac:dyDescent="0.25">
      <c r="A579" s="27" t="s">
        <v>1005</v>
      </c>
      <c r="B579" s="27" t="s">
        <v>1006</v>
      </c>
      <c r="C579" s="28">
        <v>10000</v>
      </c>
      <c r="D579" s="28">
        <v>10000</v>
      </c>
      <c r="E579" s="29">
        <v>10000</v>
      </c>
      <c r="F579" s="28"/>
      <c r="G579" s="28"/>
      <c r="H579" s="28"/>
      <c r="I579" s="28"/>
      <c r="J579" s="28"/>
      <c r="K579" s="28"/>
      <c r="L579" s="31">
        <f>+D579+G579-I579+J579-K579</f>
        <v>10000</v>
      </c>
    </row>
    <row r="580" spans="1:12" x14ac:dyDescent="0.25">
      <c r="A580" s="27">
        <v>7305</v>
      </c>
      <c r="B580" s="27" t="s">
        <v>128</v>
      </c>
      <c r="C580" s="28">
        <v>80851</v>
      </c>
      <c r="D580" s="28">
        <v>80851</v>
      </c>
      <c r="E580" s="29">
        <f>SUM(E581:E583)</f>
        <v>80851</v>
      </c>
      <c r="F580" s="28"/>
      <c r="G580" s="28"/>
      <c r="H580" s="28"/>
      <c r="I580" s="28"/>
      <c r="J580" s="28"/>
      <c r="K580" s="28"/>
      <c r="L580" s="31"/>
    </row>
    <row r="581" spans="1:12" x14ac:dyDescent="0.25">
      <c r="A581" s="27" t="s">
        <v>1007</v>
      </c>
      <c r="B581" s="27" t="s">
        <v>651</v>
      </c>
      <c r="C581" s="28">
        <v>22351</v>
      </c>
      <c r="D581" s="28">
        <v>22351</v>
      </c>
      <c r="E581" s="29">
        <v>22351</v>
      </c>
      <c r="F581" s="28"/>
      <c r="G581" s="28"/>
      <c r="H581" s="28"/>
      <c r="I581" s="28"/>
      <c r="J581" s="28"/>
      <c r="K581" s="28"/>
      <c r="L581" s="31">
        <f>+D581+G581-I581+J581-K581</f>
        <v>22351</v>
      </c>
    </row>
    <row r="582" spans="1:12" x14ac:dyDescent="0.25">
      <c r="A582" s="27" t="s">
        <v>1008</v>
      </c>
      <c r="B582" s="27" t="s">
        <v>123</v>
      </c>
      <c r="C582" s="28">
        <v>50000</v>
      </c>
      <c r="D582" s="28">
        <v>50000</v>
      </c>
      <c r="E582" s="29">
        <v>50000</v>
      </c>
      <c r="F582" s="28"/>
      <c r="G582" s="28"/>
      <c r="H582" s="28"/>
      <c r="I582" s="28"/>
      <c r="J582" s="28"/>
      <c r="K582" s="28"/>
      <c r="L582" s="31">
        <f>+D582+G582-I582+J582-K582</f>
        <v>50000</v>
      </c>
    </row>
    <row r="583" spans="1:12" x14ac:dyDescent="0.25">
      <c r="A583" s="27" t="s">
        <v>1009</v>
      </c>
      <c r="B583" s="27" t="s">
        <v>125</v>
      </c>
      <c r="C583" s="28">
        <v>8500</v>
      </c>
      <c r="D583" s="28">
        <v>8500</v>
      </c>
      <c r="E583" s="29">
        <v>8500</v>
      </c>
      <c r="F583" s="28"/>
      <c r="G583" s="28"/>
      <c r="H583" s="28"/>
      <c r="I583" s="28"/>
      <c r="J583" s="28"/>
      <c r="K583" s="28">
        <v>8500</v>
      </c>
      <c r="L583" s="31">
        <f>+D583+G583-I583+J583-K583</f>
        <v>0</v>
      </c>
    </row>
    <row r="584" spans="1:12" x14ac:dyDescent="0.25">
      <c r="A584" s="27">
        <v>7306</v>
      </c>
      <c r="B584" s="27" t="s">
        <v>131</v>
      </c>
      <c r="C584" s="28">
        <v>33878.660000000003</v>
      </c>
      <c r="D584" s="28">
        <v>33878.660000000003</v>
      </c>
      <c r="E584" s="29">
        <f>SUM(E585)</f>
        <v>33878.660000000003</v>
      </c>
      <c r="F584" s="28"/>
      <c r="G584" s="28"/>
      <c r="H584" s="28"/>
      <c r="I584" s="28"/>
      <c r="J584" s="28"/>
      <c r="K584" s="28"/>
      <c r="L584" s="31"/>
    </row>
    <row r="585" spans="1:12" x14ac:dyDescent="0.25">
      <c r="A585" s="27" t="s">
        <v>1010</v>
      </c>
      <c r="B585" s="27" t="s">
        <v>133</v>
      </c>
      <c r="C585" s="28">
        <v>33878.660000000003</v>
      </c>
      <c r="D585" s="28">
        <v>33878.660000000003</v>
      </c>
      <c r="E585" s="29">
        <v>33878.660000000003</v>
      </c>
      <c r="F585" s="28"/>
      <c r="G585" s="28"/>
      <c r="H585" s="28"/>
      <c r="I585" s="28"/>
      <c r="J585" s="28">
        <v>43119</v>
      </c>
      <c r="K585" s="28"/>
      <c r="L585" s="31">
        <f>+D585+G585-I585+J585-K585</f>
        <v>76997.66</v>
      </c>
    </row>
    <row r="586" spans="1:12" x14ac:dyDescent="0.25">
      <c r="A586" s="27">
        <v>7308</v>
      </c>
      <c r="B586" s="27" t="s">
        <v>134</v>
      </c>
      <c r="C586" s="28">
        <v>173159</v>
      </c>
      <c r="D586" s="28">
        <v>173159</v>
      </c>
      <c r="E586" s="29">
        <f>SUM(E587:E594)</f>
        <v>173159</v>
      </c>
      <c r="F586" s="28"/>
      <c r="G586" s="28"/>
      <c r="H586" s="28"/>
      <c r="I586" s="28"/>
      <c r="J586" s="28"/>
      <c r="K586" s="28"/>
      <c r="L586" s="31"/>
    </row>
    <row r="587" spans="1:12" x14ac:dyDescent="0.25">
      <c r="A587" s="27" t="s">
        <v>1011</v>
      </c>
      <c r="B587" s="27" t="s">
        <v>1012</v>
      </c>
      <c r="C587" s="28">
        <v>10000</v>
      </c>
      <c r="D587" s="28">
        <v>10000</v>
      </c>
      <c r="E587" s="29">
        <v>10000</v>
      </c>
      <c r="F587" s="28"/>
      <c r="G587" s="28"/>
      <c r="H587" s="28"/>
      <c r="I587" s="28"/>
      <c r="J587" s="28"/>
      <c r="K587" s="28"/>
      <c r="L587" s="31">
        <f t="shared" ref="L587:L594" si="3">+D587+G587-I587+J587-K587</f>
        <v>10000</v>
      </c>
    </row>
    <row r="588" spans="1:12" x14ac:dyDescent="0.25">
      <c r="A588" s="27" t="s">
        <v>1013</v>
      </c>
      <c r="B588" s="27" t="s">
        <v>1014</v>
      </c>
      <c r="C588" s="28">
        <v>4000</v>
      </c>
      <c r="D588" s="28">
        <v>4000</v>
      </c>
      <c r="E588" s="29">
        <v>4000</v>
      </c>
      <c r="F588" s="28"/>
      <c r="G588" s="28"/>
      <c r="H588" s="28"/>
      <c r="I588" s="28"/>
      <c r="J588" s="28"/>
      <c r="K588" s="28"/>
      <c r="L588" s="31">
        <f t="shared" si="3"/>
        <v>4000</v>
      </c>
    </row>
    <row r="589" spans="1:12" x14ac:dyDescent="0.25">
      <c r="A589" s="27" t="s">
        <v>1015</v>
      </c>
      <c r="B589" s="27" t="s">
        <v>1016</v>
      </c>
      <c r="C589" s="28">
        <v>10800</v>
      </c>
      <c r="D589" s="28">
        <v>10800</v>
      </c>
      <c r="E589" s="29">
        <v>10800</v>
      </c>
      <c r="F589" s="28"/>
      <c r="G589" s="28"/>
      <c r="H589" s="28"/>
      <c r="I589" s="28"/>
      <c r="J589" s="28"/>
      <c r="K589" s="28">
        <v>1680</v>
      </c>
      <c r="L589" s="31">
        <f t="shared" si="3"/>
        <v>9120</v>
      </c>
    </row>
    <row r="590" spans="1:12" x14ac:dyDescent="0.25">
      <c r="A590" s="27" t="s">
        <v>1017</v>
      </c>
      <c r="B590" s="27" t="s">
        <v>1018</v>
      </c>
      <c r="C590" s="28">
        <v>60000</v>
      </c>
      <c r="D590" s="28">
        <v>60000</v>
      </c>
      <c r="E590" s="29">
        <v>60000</v>
      </c>
      <c r="F590" s="28"/>
      <c r="G590" s="28"/>
      <c r="H590" s="28"/>
      <c r="I590" s="28"/>
      <c r="J590" s="28"/>
      <c r="K590" s="28">
        <v>34000</v>
      </c>
      <c r="L590" s="31">
        <f t="shared" si="3"/>
        <v>26000</v>
      </c>
    </row>
    <row r="591" spans="1:12" x14ac:dyDescent="0.25">
      <c r="A591" s="27" t="s">
        <v>1019</v>
      </c>
      <c r="B591" s="27" t="s">
        <v>142</v>
      </c>
      <c r="C591" s="28">
        <v>32000</v>
      </c>
      <c r="D591" s="28">
        <v>13807</v>
      </c>
      <c r="E591" s="29">
        <v>13807</v>
      </c>
      <c r="F591" s="28"/>
      <c r="G591" s="28"/>
      <c r="H591" s="28"/>
      <c r="I591" s="28"/>
      <c r="J591" s="28"/>
      <c r="K591" s="28"/>
      <c r="L591" s="31">
        <f t="shared" si="3"/>
        <v>13807</v>
      </c>
    </row>
    <row r="592" spans="1:12" x14ac:dyDescent="0.25">
      <c r="A592" s="27" t="s">
        <v>1020</v>
      </c>
      <c r="B592" s="27" t="s">
        <v>948</v>
      </c>
      <c r="C592" s="28">
        <v>5000</v>
      </c>
      <c r="D592" s="28">
        <v>5000</v>
      </c>
      <c r="E592" s="29">
        <v>5000</v>
      </c>
      <c r="F592" s="28"/>
      <c r="G592" s="28"/>
      <c r="H592" s="28"/>
      <c r="I592" s="28"/>
      <c r="J592" s="28"/>
      <c r="K592" s="28"/>
      <c r="L592" s="31">
        <f t="shared" si="3"/>
        <v>5000</v>
      </c>
    </row>
    <row r="593" spans="1:12" x14ac:dyDescent="0.25">
      <c r="A593" s="27" t="s">
        <v>1021</v>
      </c>
      <c r="B593" s="27" t="s">
        <v>357</v>
      </c>
      <c r="C593" s="28">
        <v>11041</v>
      </c>
      <c r="D593" s="28">
        <v>29234</v>
      </c>
      <c r="E593" s="29">
        <v>29234</v>
      </c>
      <c r="F593" s="28"/>
      <c r="G593" s="28"/>
      <c r="H593" s="28"/>
      <c r="I593" s="28"/>
      <c r="J593" s="28"/>
      <c r="K593" s="28"/>
      <c r="L593" s="31">
        <f t="shared" si="3"/>
        <v>29234</v>
      </c>
    </row>
    <row r="594" spans="1:12" x14ac:dyDescent="0.25">
      <c r="A594" s="27" t="s">
        <v>1022</v>
      </c>
      <c r="B594" s="27" t="s">
        <v>1023</v>
      </c>
      <c r="C594" s="28">
        <v>40318</v>
      </c>
      <c r="D594" s="28">
        <v>40318</v>
      </c>
      <c r="E594" s="29">
        <v>40318</v>
      </c>
      <c r="F594" s="28"/>
      <c r="G594" s="28"/>
      <c r="H594" s="28"/>
      <c r="I594" s="28"/>
      <c r="J594" s="28"/>
      <c r="K594" s="28"/>
      <c r="L594" s="31">
        <f t="shared" si="3"/>
        <v>40318</v>
      </c>
    </row>
    <row r="595" spans="1:12" x14ac:dyDescent="0.25">
      <c r="A595" s="27">
        <v>7315</v>
      </c>
      <c r="B595" s="27" t="s">
        <v>875</v>
      </c>
      <c r="C595" s="28">
        <v>26000</v>
      </c>
      <c r="D595" s="28">
        <v>26000</v>
      </c>
      <c r="E595" s="29">
        <f>SUM(E596)</f>
        <v>26000</v>
      </c>
      <c r="F595" s="28"/>
      <c r="G595" s="28"/>
      <c r="H595" s="28"/>
      <c r="I595" s="28"/>
      <c r="J595" s="28"/>
      <c r="K595" s="28"/>
      <c r="L595" s="31"/>
    </row>
    <row r="596" spans="1:12" x14ac:dyDescent="0.25">
      <c r="A596" s="27" t="s">
        <v>1024</v>
      </c>
      <c r="B596" s="27" t="s">
        <v>1025</v>
      </c>
      <c r="C596" s="28">
        <v>26000</v>
      </c>
      <c r="D596" s="28">
        <v>26000</v>
      </c>
      <c r="E596" s="29">
        <v>26000</v>
      </c>
      <c r="F596" s="28"/>
      <c r="G596" s="28"/>
      <c r="H596" s="28"/>
      <c r="I596" s="28"/>
      <c r="J596" s="28"/>
      <c r="K596" s="28"/>
      <c r="L596" s="31">
        <f>+D596+G596-I596+J596-K596</f>
        <v>26000</v>
      </c>
    </row>
    <row r="597" spans="1:12" x14ac:dyDescent="0.25">
      <c r="A597" s="27">
        <v>7316</v>
      </c>
      <c r="B597" s="27" t="s">
        <v>1026</v>
      </c>
      <c r="C597" s="28">
        <v>10569.48</v>
      </c>
      <c r="D597" s="28">
        <v>10569.48</v>
      </c>
      <c r="E597" s="29">
        <f>SUM(E598)</f>
        <v>10569.48</v>
      </c>
      <c r="F597" s="28"/>
      <c r="G597" s="28"/>
      <c r="H597" s="28"/>
      <c r="I597" s="28"/>
      <c r="J597" s="28"/>
      <c r="K597" s="28"/>
      <c r="L597" s="31"/>
    </row>
    <row r="598" spans="1:12" x14ac:dyDescent="0.25">
      <c r="A598" s="27" t="s">
        <v>1027</v>
      </c>
      <c r="B598" s="27" t="s">
        <v>1028</v>
      </c>
      <c r="C598" s="28">
        <v>10569.48</v>
      </c>
      <c r="D598" s="28">
        <v>10569.48</v>
      </c>
      <c r="E598" s="29">
        <v>10569.48</v>
      </c>
      <c r="F598" s="28"/>
      <c r="G598" s="28"/>
      <c r="H598" s="28"/>
      <c r="I598" s="28"/>
      <c r="J598" s="28"/>
      <c r="K598" s="28">
        <v>10569.48</v>
      </c>
      <c r="L598" s="31">
        <f>+D598+G598-I598+J598-K598</f>
        <v>0</v>
      </c>
    </row>
    <row r="599" spans="1:12" x14ac:dyDescent="0.25">
      <c r="A599" s="27">
        <v>8401</v>
      </c>
      <c r="B599" s="27" t="s">
        <v>163</v>
      </c>
      <c r="C599" s="28">
        <v>9000</v>
      </c>
      <c r="D599" s="28">
        <v>9000</v>
      </c>
      <c r="E599" s="29">
        <f>SUM(E600:E601)</f>
        <v>9000</v>
      </c>
      <c r="F599" s="28"/>
      <c r="G599" s="28"/>
      <c r="H599" s="28"/>
      <c r="I599" s="28"/>
      <c r="J599" s="28"/>
      <c r="K599" s="28"/>
      <c r="L599" s="31"/>
    </row>
    <row r="600" spans="1:12" x14ac:dyDescent="0.25">
      <c r="A600" s="27" t="s">
        <v>1029</v>
      </c>
      <c r="B600" s="27" t="s">
        <v>601</v>
      </c>
      <c r="C600" s="28">
        <v>5000</v>
      </c>
      <c r="D600" s="28">
        <v>5000</v>
      </c>
      <c r="E600" s="29">
        <v>5000</v>
      </c>
      <c r="F600" s="28"/>
      <c r="G600" s="28"/>
      <c r="H600" s="28"/>
      <c r="I600" s="28"/>
      <c r="J600" s="28"/>
      <c r="K600" s="28"/>
      <c r="L600" s="31">
        <f>+D600+G600-I600+J600-K600</f>
        <v>5000</v>
      </c>
    </row>
    <row r="601" spans="1:12" x14ac:dyDescent="0.25">
      <c r="A601" s="27" t="s">
        <v>1030</v>
      </c>
      <c r="B601" s="27" t="s">
        <v>123</v>
      </c>
      <c r="C601" s="28">
        <v>4000</v>
      </c>
      <c r="D601" s="28">
        <v>4000</v>
      </c>
      <c r="E601" s="29">
        <v>4000</v>
      </c>
      <c r="F601" s="28"/>
      <c r="G601" s="28"/>
      <c r="H601" s="28"/>
      <c r="I601" s="28"/>
      <c r="J601" s="28"/>
      <c r="K601" s="28"/>
      <c r="L601" s="31">
        <f>+D601+G601-I601+J601-K601</f>
        <v>4000</v>
      </c>
    </row>
    <row r="602" spans="1:12" x14ac:dyDescent="0.25">
      <c r="A602" s="27"/>
      <c r="B602" s="27" t="s">
        <v>1031</v>
      </c>
      <c r="C602" s="28">
        <v>805266</v>
      </c>
      <c r="D602" s="28">
        <v>805266</v>
      </c>
      <c r="E602" s="30">
        <f>SUM(E604,E607,E609,E611,E615,E617,E622,E624,E627,E630,E633,E640,E643,E645,E649,E651,E653,E661,E664,E667)</f>
        <v>805266.00000000012</v>
      </c>
      <c r="F602" s="28"/>
      <c r="G602" s="28"/>
      <c r="H602" s="28"/>
      <c r="I602" s="28"/>
      <c r="J602" s="28"/>
      <c r="K602" s="28"/>
      <c r="L602" s="31"/>
    </row>
    <row r="603" spans="1:12" x14ac:dyDescent="0.25">
      <c r="A603" s="27"/>
      <c r="B603" s="27" t="s">
        <v>1032</v>
      </c>
      <c r="C603" s="28">
        <v>132000</v>
      </c>
      <c r="D603" s="28">
        <v>132000</v>
      </c>
      <c r="E603" s="29"/>
      <c r="F603" s="28"/>
      <c r="G603" s="28"/>
      <c r="H603" s="28"/>
      <c r="I603" s="28"/>
      <c r="J603" s="28"/>
      <c r="K603" s="28"/>
      <c r="L603" s="31"/>
    </row>
    <row r="604" spans="1:12" x14ac:dyDescent="0.25">
      <c r="A604" s="27">
        <v>7102</v>
      </c>
      <c r="B604" s="27" t="s">
        <v>65</v>
      </c>
      <c r="C604" s="28">
        <v>1200.3</v>
      </c>
      <c r="D604" s="28">
        <v>1200.3</v>
      </c>
      <c r="E604" s="29">
        <f>SUM(E605:E606)</f>
        <v>1200.3</v>
      </c>
      <c r="F604" s="28"/>
      <c r="G604" s="28"/>
      <c r="H604" s="28"/>
      <c r="I604" s="28"/>
      <c r="J604" s="28"/>
      <c r="K604" s="28"/>
      <c r="L604" s="31"/>
    </row>
    <row r="605" spans="1:12" x14ac:dyDescent="0.25">
      <c r="A605" s="27" t="s">
        <v>1033</v>
      </c>
      <c r="B605" s="27" t="s">
        <v>67</v>
      </c>
      <c r="C605" s="27">
        <v>637.79999999999995</v>
      </c>
      <c r="D605" s="27">
        <v>637.79999999999995</v>
      </c>
      <c r="E605" s="40">
        <v>637.79999999999995</v>
      </c>
      <c r="F605" s="28"/>
      <c r="G605" s="28"/>
      <c r="H605" s="28"/>
      <c r="I605" s="28"/>
      <c r="J605" s="28"/>
      <c r="K605" s="28"/>
      <c r="L605" s="31">
        <f>+D605+G605-I605+J605-K605</f>
        <v>637.79999999999995</v>
      </c>
    </row>
    <row r="606" spans="1:12" x14ac:dyDescent="0.25">
      <c r="A606" s="27" t="s">
        <v>1034</v>
      </c>
      <c r="B606" s="27" t="s">
        <v>73</v>
      </c>
      <c r="C606" s="27">
        <v>562.5</v>
      </c>
      <c r="D606" s="27">
        <v>562.5</v>
      </c>
      <c r="E606" s="40">
        <v>562.5</v>
      </c>
      <c r="F606" s="28"/>
      <c r="G606" s="28"/>
      <c r="H606" s="28"/>
      <c r="I606" s="28"/>
      <c r="J606" s="28"/>
      <c r="K606" s="28"/>
      <c r="L606" s="31">
        <f>+D606+G606-I606+J606-K606</f>
        <v>562.5</v>
      </c>
    </row>
    <row r="607" spans="1:12" x14ac:dyDescent="0.25">
      <c r="A607" s="27">
        <v>7105</v>
      </c>
      <c r="B607" s="27" t="s">
        <v>80</v>
      </c>
      <c r="C607" s="28">
        <v>7653.6</v>
      </c>
      <c r="D607" s="28">
        <v>7653.6</v>
      </c>
      <c r="E607" s="29">
        <f>SUM(E608)</f>
        <v>7653.6</v>
      </c>
      <c r="F607" s="28"/>
      <c r="G607" s="28"/>
      <c r="H607" s="28"/>
      <c r="I607" s="28"/>
      <c r="J607" s="28"/>
      <c r="K607" s="28"/>
      <c r="L607" s="31"/>
    </row>
    <row r="608" spans="1:12" x14ac:dyDescent="0.25">
      <c r="A608" s="27" t="s">
        <v>1035</v>
      </c>
      <c r="B608" s="27" t="s">
        <v>347</v>
      </c>
      <c r="C608" s="28">
        <v>7653.6</v>
      </c>
      <c r="D608" s="28">
        <v>7653.6</v>
      </c>
      <c r="E608" s="29">
        <v>7653.6</v>
      </c>
      <c r="F608" s="28"/>
      <c r="G608" s="28"/>
      <c r="H608" s="28"/>
      <c r="I608" s="28"/>
      <c r="J608" s="28"/>
      <c r="K608" s="28"/>
      <c r="L608" s="31">
        <f>+D608+G608-I608+J608-K608</f>
        <v>7653.6</v>
      </c>
    </row>
    <row r="609" spans="1:12" x14ac:dyDescent="0.25">
      <c r="A609" s="27">
        <v>7106</v>
      </c>
      <c r="B609" s="27" t="s">
        <v>87</v>
      </c>
      <c r="C609" s="27">
        <v>891.64</v>
      </c>
      <c r="D609" s="27">
        <v>891.64</v>
      </c>
      <c r="E609" s="29">
        <f>SUM(E610)</f>
        <v>891.64</v>
      </c>
      <c r="F609" s="28"/>
      <c r="G609" s="28"/>
      <c r="H609" s="28"/>
      <c r="I609" s="28"/>
      <c r="J609" s="28"/>
      <c r="K609" s="28"/>
      <c r="L609" s="31"/>
    </row>
    <row r="610" spans="1:12" x14ac:dyDescent="0.25">
      <c r="A610" s="27" t="s">
        <v>1036</v>
      </c>
      <c r="B610" s="27" t="s">
        <v>89</v>
      </c>
      <c r="C610" s="27">
        <v>891.64</v>
      </c>
      <c r="D610" s="27">
        <v>891.64</v>
      </c>
      <c r="E610" s="40">
        <v>891.64</v>
      </c>
      <c r="F610" s="28"/>
      <c r="G610" s="28"/>
      <c r="H610" s="28"/>
      <c r="I610" s="28"/>
      <c r="J610" s="28"/>
      <c r="K610" s="28"/>
      <c r="L610" s="31">
        <f>+D610+G610-I610+J610-K610</f>
        <v>891.64</v>
      </c>
    </row>
    <row r="611" spans="1:12" x14ac:dyDescent="0.25">
      <c r="A611" s="27">
        <v>7107</v>
      </c>
      <c r="B611" s="27" t="s">
        <v>102</v>
      </c>
      <c r="C611" s="27">
        <v>637.79999999999995</v>
      </c>
      <c r="D611" s="27">
        <v>637.79999999999995</v>
      </c>
      <c r="E611" s="29">
        <f>SUM(E612)</f>
        <v>637.79999999999995</v>
      </c>
      <c r="F611" s="28"/>
      <c r="G611" s="28"/>
      <c r="H611" s="28"/>
      <c r="I611" s="28"/>
      <c r="J611" s="28"/>
      <c r="K611" s="28"/>
      <c r="L611" s="31"/>
    </row>
    <row r="612" spans="1:12" x14ac:dyDescent="0.25">
      <c r="A612" s="27" t="s">
        <v>1037</v>
      </c>
      <c r="B612" s="27" t="s">
        <v>104</v>
      </c>
      <c r="C612" s="27">
        <v>637.79999999999995</v>
      </c>
      <c r="D612" s="27">
        <v>637.79999999999995</v>
      </c>
      <c r="E612" s="40">
        <v>637.79999999999995</v>
      </c>
      <c r="F612" s="28"/>
      <c r="G612" s="28"/>
      <c r="H612" s="28"/>
      <c r="I612" s="28"/>
      <c r="J612" s="28"/>
      <c r="K612" s="28"/>
      <c r="L612" s="31">
        <f>+D612+G612-I612+J612-K612</f>
        <v>637.79999999999995</v>
      </c>
    </row>
    <row r="613" spans="1:12" x14ac:dyDescent="0.25">
      <c r="A613" s="27">
        <v>7304</v>
      </c>
      <c r="B613" s="27" t="s">
        <v>121</v>
      </c>
      <c r="C613" s="27"/>
      <c r="D613" s="27"/>
      <c r="E613" s="40"/>
      <c r="F613" s="28"/>
      <c r="G613" s="28"/>
      <c r="H613" s="28"/>
      <c r="I613" s="28"/>
      <c r="J613" s="28"/>
      <c r="K613" s="28"/>
      <c r="L613" s="31"/>
    </row>
    <row r="614" spans="1:12" x14ac:dyDescent="0.25">
      <c r="A614" s="27" t="s">
        <v>1038</v>
      </c>
      <c r="B614" s="27" t="s">
        <v>123</v>
      </c>
      <c r="C614" s="27"/>
      <c r="D614" s="27"/>
      <c r="E614" s="40">
        <v>0</v>
      </c>
      <c r="F614" s="28"/>
      <c r="G614" s="28"/>
      <c r="H614" s="28"/>
      <c r="I614" s="28"/>
      <c r="J614" s="28">
        <v>1680</v>
      </c>
      <c r="K614" s="28"/>
      <c r="L614" s="31">
        <f>+D614+G614-I614+J614-K614</f>
        <v>1680</v>
      </c>
    </row>
    <row r="615" spans="1:12" x14ac:dyDescent="0.25">
      <c r="A615" s="27">
        <v>7306</v>
      </c>
      <c r="B615" s="27" t="s">
        <v>131</v>
      </c>
      <c r="C615" s="28">
        <v>6159.76</v>
      </c>
      <c r="D615" s="28">
        <v>6159.76</v>
      </c>
      <c r="E615" s="29">
        <f>SUM(E616)</f>
        <v>6159.76</v>
      </c>
      <c r="F615" s="28"/>
      <c r="G615" s="28"/>
      <c r="H615" s="28"/>
      <c r="I615" s="28"/>
      <c r="J615" s="28"/>
      <c r="K615" s="28"/>
      <c r="L615" s="31"/>
    </row>
    <row r="616" spans="1:12" x14ac:dyDescent="0.25">
      <c r="A616" s="27" t="s">
        <v>1039</v>
      </c>
      <c r="B616" s="27" t="s">
        <v>133</v>
      </c>
      <c r="C616" s="28">
        <v>6159.76</v>
      </c>
      <c r="D616" s="28">
        <v>6159.76</v>
      </c>
      <c r="E616" s="29">
        <v>6159.76</v>
      </c>
      <c r="F616" s="28"/>
      <c r="G616" s="28"/>
      <c r="H616" s="28"/>
      <c r="I616" s="28"/>
      <c r="J616" s="28"/>
      <c r="K616" s="28"/>
      <c r="L616" s="31">
        <f>+D616+G616-I616+J616-K616</f>
        <v>6159.76</v>
      </c>
    </row>
    <row r="617" spans="1:12" x14ac:dyDescent="0.25">
      <c r="A617" s="27">
        <v>7308</v>
      </c>
      <c r="B617" s="27" t="s">
        <v>134</v>
      </c>
      <c r="C617" s="28">
        <v>87456.9</v>
      </c>
      <c r="D617" s="28">
        <v>87456.9</v>
      </c>
      <c r="E617" s="29">
        <f>SUM(E618:E621)</f>
        <v>87456.9</v>
      </c>
      <c r="F617" s="28"/>
      <c r="G617" s="28"/>
      <c r="H617" s="28"/>
      <c r="I617" s="28"/>
      <c r="J617" s="28"/>
      <c r="K617" s="28"/>
      <c r="L617" s="31"/>
    </row>
    <row r="618" spans="1:12" x14ac:dyDescent="0.25">
      <c r="A618" s="27" t="s">
        <v>1040</v>
      </c>
      <c r="B618" s="27" t="s">
        <v>1041</v>
      </c>
      <c r="C618" s="28">
        <v>3000</v>
      </c>
      <c r="D618" s="28">
        <v>3000</v>
      </c>
      <c r="E618" s="29">
        <v>3000</v>
      </c>
      <c r="F618" s="28"/>
      <c r="G618" s="28"/>
      <c r="H618" s="28"/>
      <c r="I618" s="28"/>
      <c r="J618" s="28"/>
      <c r="K618" s="28"/>
      <c r="L618" s="31">
        <f>+D618+G618-I618+J618-K618</f>
        <v>3000</v>
      </c>
    </row>
    <row r="619" spans="1:12" x14ac:dyDescent="0.25">
      <c r="A619" s="27" t="s">
        <v>1042</v>
      </c>
      <c r="B619" s="27" t="s">
        <v>142</v>
      </c>
      <c r="C619" s="28">
        <v>40000</v>
      </c>
      <c r="D619" s="28">
        <v>40000</v>
      </c>
      <c r="E619" s="29">
        <v>40000</v>
      </c>
      <c r="F619" s="28"/>
      <c r="G619" s="28"/>
      <c r="H619" s="28"/>
      <c r="I619" s="28"/>
      <c r="J619" s="28"/>
      <c r="K619" s="28">
        <v>30000</v>
      </c>
      <c r="L619" s="31">
        <f>+D619+G619-I619+J619-K619</f>
        <v>10000</v>
      </c>
    </row>
    <row r="620" spans="1:12" x14ac:dyDescent="0.25">
      <c r="A620" s="27" t="s">
        <v>1043</v>
      </c>
      <c r="B620" s="27" t="s">
        <v>1044</v>
      </c>
      <c r="C620" s="28">
        <v>36456.9</v>
      </c>
      <c r="D620" s="28">
        <v>36456.9</v>
      </c>
      <c r="E620" s="29">
        <v>36456.9</v>
      </c>
      <c r="F620" s="28"/>
      <c r="G620" s="28"/>
      <c r="H620" s="28"/>
      <c r="I620" s="28"/>
      <c r="J620" s="28"/>
      <c r="K620" s="28">
        <v>30000</v>
      </c>
      <c r="L620" s="31">
        <f>+D620+G620-I620+J620-K620</f>
        <v>6456.9000000000015</v>
      </c>
    </row>
    <row r="621" spans="1:12" x14ac:dyDescent="0.25">
      <c r="A621" s="27" t="s">
        <v>1045</v>
      </c>
      <c r="B621" s="27" t="s">
        <v>1023</v>
      </c>
      <c r="C621" s="28">
        <v>8000</v>
      </c>
      <c r="D621" s="28">
        <v>8000</v>
      </c>
      <c r="E621" s="29">
        <v>8000</v>
      </c>
      <c r="F621" s="28"/>
      <c r="G621" s="28"/>
      <c r="H621" s="28"/>
      <c r="I621" s="28"/>
      <c r="J621" s="28"/>
      <c r="K621" s="28">
        <v>6500</v>
      </c>
      <c r="L621" s="31">
        <f>+D621+G621-I621+J621-K621</f>
        <v>1500</v>
      </c>
    </row>
    <row r="622" spans="1:12" x14ac:dyDescent="0.25">
      <c r="A622" s="27">
        <v>7315</v>
      </c>
      <c r="B622" s="27" t="s">
        <v>875</v>
      </c>
      <c r="C622" s="28">
        <v>3000</v>
      </c>
      <c r="D622" s="28">
        <v>3000</v>
      </c>
      <c r="E622" s="29">
        <f>SUM(E623)</f>
        <v>3000</v>
      </c>
      <c r="F622" s="28"/>
      <c r="G622" s="28"/>
      <c r="H622" s="28"/>
      <c r="I622" s="28"/>
      <c r="J622" s="28"/>
      <c r="K622" s="28"/>
      <c r="L622" s="31"/>
    </row>
    <row r="623" spans="1:12" x14ac:dyDescent="0.25">
      <c r="A623" s="27" t="s">
        <v>1046</v>
      </c>
      <c r="B623" s="27" t="s">
        <v>877</v>
      </c>
      <c r="C623" s="28">
        <v>3000</v>
      </c>
      <c r="D623" s="28">
        <v>3000</v>
      </c>
      <c r="E623" s="29">
        <v>3000</v>
      </c>
      <c r="F623" s="28"/>
      <c r="G623" s="28"/>
      <c r="H623" s="28"/>
      <c r="I623" s="28"/>
      <c r="J623" s="28"/>
      <c r="K623" s="28">
        <v>3000</v>
      </c>
      <c r="L623" s="31">
        <f>+D623+G623-I623+J623-K623</f>
        <v>0</v>
      </c>
    </row>
    <row r="624" spans="1:12" x14ac:dyDescent="0.25">
      <c r="A624" s="27">
        <v>7504</v>
      </c>
      <c r="B624" s="27" t="s">
        <v>44</v>
      </c>
      <c r="C624" s="28">
        <v>25000</v>
      </c>
      <c r="D624" s="28">
        <v>25000</v>
      </c>
      <c r="E624" s="29">
        <f>SUM(E625)</f>
        <v>25000</v>
      </c>
      <c r="F624" s="28"/>
      <c r="G624" s="28"/>
      <c r="H624" s="28"/>
      <c r="I624" s="28"/>
      <c r="J624" s="28"/>
      <c r="K624" s="28"/>
      <c r="L624" s="31"/>
    </row>
    <row r="625" spans="1:12" x14ac:dyDescent="0.25">
      <c r="A625" s="27" t="s">
        <v>1047</v>
      </c>
      <c r="B625" s="27" t="s">
        <v>1048</v>
      </c>
      <c r="C625" s="28">
        <v>25000</v>
      </c>
      <c r="D625" s="28">
        <v>25000</v>
      </c>
      <c r="E625" s="29">
        <v>25000</v>
      </c>
      <c r="F625" s="28"/>
      <c r="G625" s="28"/>
      <c r="H625" s="28"/>
      <c r="I625" s="28"/>
      <c r="J625" s="28"/>
      <c r="K625" s="28">
        <v>25000</v>
      </c>
      <c r="L625" s="31">
        <f>+D625+G625-I625+J625-K625</f>
        <v>0</v>
      </c>
    </row>
    <row r="626" spans="1:12" x14ac:dyDescent="0.25">
      <c r="A626" s="27"/>
      <c r="B626" s="27" t="s">
        <v>1049</v>
      </c>
      <c r="C626" s="28">
        <v>500500</v>
      </c>
      <c r="D626" s="28">
        <v>500500</v>
      </c>
      <c r="E626" s="29"/>
      <c r="F626" s="28"/>
      <c r="G626" s="28"/>
      <c r="H626" s="28"/>
      <c r="I626" s="28"/>
      <c r="J626" s="28"/>
      <c r="K626" s="28"/>
      <c r="L626" s="31"/>
    </row>
    <row r="627" spans="1:12" x14ac:dyDescent="0.25">
      <c r="A627" s="27">
        <v>7302</v>
      </c>
      <c r="B627" s="27" t="s">
        <v>111</v>
      </c>
      <c r="C627" s="28">
        <v>290812.09000000003</v>
      </c>
      <c r="D627" s="28">
        <v>290812.09000000003</v>
      </c>
      <c r="E627" s="29">
        <f>SUM(E628:E629)</f>
        <v>290812.09000000003</v>
      </c>
      <c r="F627" s="28"/>
      <c r="G627" s="28"/>
      <c r="H627" s="28"/>
      <c r="I627" s="28"/>
      <c r="J627" s="28"/>
      <c r="K627" s="28"/>
      <c r="L627" s="31"/>
    </row>
    <row r="628" spans="1:12" x14ac:dyDescent="0.25">
      <c r="A628" s="27" t="s">
        <v>1050</v>
      </c>
      <c r="B628" s="27" t="s">
        <v>860</v>
      </c>
      <c r="C628" s="28">
        <v>202868.82</v>
      </c>
      <c r="D628" s="28">
        <v>202868.82</v>
      </c>
      <c r="E628" s="29">
        <v>202868.82</v>
      </c>
      <c r="F628" s="28"/>
      <c r="G628" s="28"/>
      <c r="H628" s="28"/>
      <c r="I628" s="28"/>
      <c r="J628" s="28"/>
      <c r="K628" s="28"/>
      <c r="L628" s="31">
        <f>+D628+G628-I628+J628-K628</f>
        <v>202868.82</v>
      </c>
    </row>
    <row r="629" spans="1:12" x14ac:dyDescent="0.25">
      <c r="A629" s="27" t="s">
        <v>1051</v>
      </c>
      <c r="B629" s="27" t="s">
        <v>757</v>
      </c>
      <c r="C629" s="28">
        <v>87943.27</v>
      </c>
      <c r="D629" s="28">
        <v>87943.27</v>
      </c>
      <c r="E629" s="29">
        <v>87943.27</v>
      </c>
      <c r="F629" s="28"/>
      <c r="G629" s="28"/>
      <c r="H629" s="28"/>
      <c r="I629" s="28"/>
      <c r="J629" s="28"/>
      <c r="K629" s="28">
        <v>5000</v>
      </c>
      <c r="L629" s="31">
        <f>+D629+G629-I629+J629-K629</f>
        <v>82943.27</v>
      </c>
    </row>
    <row r="630" spans="1:12" x14ac:dyDescent="0.25">
      <c r="A630" s="27">
        <v>7306</v>
      </c>
      <c r="B630" s="27" t="s">
        <v>131</v>
      </c>
      <c r="C630" s="28">
        <v>23000</v>
      </c>
      <c r="D630" s="28">
        <v>23000</v>
      </c>
      <c r="E630" s="29">
        <f>SUM(E631:E632)</f>
        <v>23000</v>
      </c>
      <c r="F630" s="28"/>
      <c r="G630" s="28"/>
      <c r="H630" s="28"/>
      <c r="I630" s="28"/>
      <c r="J630" s="28"/>
      <c r="K630" s="28"/>
      <c r="L630" s="31"/>
    </row>
    <row r="631" spans="1:12" x14ac:dyDescent="0.25">
      <c r="A631" s="27" t="s">
        <v>1052</v>
      </c>
      <c r="B631" s="27" t="s">
        <v>1053</v>
      </c>
      <c r="C631" s="28">
        <v>15000</v>
      </c>
      <c r="D631" s="28">
        <v>15000</v>
      </c>
      <c r="E631" s="29">
        <v>15000</v>
      </c>
      <c r="F631" s="28"/>
      <c r="G631" s="28"/>
      <c r="H631" s="28"/>
      <c r="I631" s="28"/>
      <c r="J631" s="28"/>
      <c r="K631" s="28">
        <v>15000</v>
      </c>
      <c r="L631" s="31">
        <f>+D631+G631-I631+J631-K631</f>
        <v>0</v>
      </c>
    </row>
    <row r="632" spans="1:12" x14ac:dyDescent="0.25">
      <c r="A632" s="27" t="s">
        <v>1054</v>
      </c>
      <c r="B632" s="27" t="s">
        <v>1055</v>
      </c>
      <c r="C632" s="28">
        <v>8000</v>
      </c>
      <c r="D632" s="28">
        <v>8000</v>
      </c>
      <c r="E632" s="29">
        <v>8000</v>
      </c>
      <c r="F632" s="28"/>
      <c r="G632" s="28"/>
      <c r="H632" s="28"/>
      <c r="I632" s="28"/>
      <c r="J632" s="28"/>
      <c r="K632" s="28"/>
      <c r="L632" s="31">
        <f>+D632+G632-I632+J632-K632</f>
        <v>8000</v>
      </c>
    </row>
    <row r="633" spans="1:12" x14ac:dyDescent="0.25">
      <c r="A633" s="27">
        <v>7308</v>
      </c>
      <c r="B633" s="27" t="s">
        <v>134</v>
      </c>
      <c r="C633" s="28">
        <v>83656.73</v>
      </c>
      <c r="D633" s="28">
        <v>83656.73</v>
      </c>
      <c r="E633" s="29">
        <f>SUM(E634:E639)</f>
        <v>83656.73</v>
      </c>
      <c r="F633" s="28"/>
      <c r="G633" s="28"/>
      <c r="H633" s="28"/>
      <c r="I633" s="28"/>
      <c r="J633" s="28"/>
      <c r="K633" s="28"/>
      <c r="L633" s="31"/>
    </row>
    <row r="634" spans="1:12" x14ac:dyDescent="0.25">
      <c r="A634" s="27" t="s">
        <v>1056</v>
      </c>
      <c r="B634" s="27" t="s">
        <v>1012</v>
      </c>
      <c r="C634" s="28">
        <v>7567.2</v>
      </c>
      <c r="D634" s="28">
        <v>7567.2</v>
      </c>
      <c r="E634" s="29">
        <v>7567.2</v>
      </c>
      <c r="F634" s="28"/>
      <c r="G634" s="28"/>
      <c r="H634" s="28"/>
      <c r="I634" s="28"/>
      <c r="J634" s="28"/>
      <c r="K634" s="28"/>
      <c r="L634" s="31">
        <f t="shared" ref="L634:L639" si="4">+D634+G634-I634+J634-K634</f>
        <v>7567.2</v>
      </c>
    </row>
    <row r="635" spans="1:12" x14ac:dyDescent="0.25">
      <c r="A635" s="27" t="s">
        <v>1057</v>
      </c>
      <c r="B635" s="27" t="s">
        <v>1058</v>
      </c>
      <c r="C635" s="28">
        <v>6384</v>
      </c>
      <c r="D635" s="28">
        <v>6384</v>
      </c>
      <c r="E635" s="29">
        <v>6384</v>
      </c>
      <c r="F635" s="28"/>
      <c r="G635" s="28"/>
      <c r="H635" s="28"/>
      <c r="I635" s="28"/>
      <c r="J635" s="28"/>
      <c r="K635" s="28"/>
      <c r="L635" s="31">
        <f t="shared" si="4"/>
        <v>6384</v>
      </c>
    </row>
    <row r="636" spans="1:12" x14ac:dyDescent="0.25">
      <c r="A636" s="27" t="s">
        <v>1059</v>
      </c>
      <c r="B636" s="27" t="s">
        <v>142</v>
      </c>
      <c r="C636" s="28">
        <v>5594.4</v>
      </c>
      <c r="D636" s="28">
        <v>5594.4</v>
      </c>
      <c r="E636" s="29">
        <v>5594.4</v>
      </c>
      <c r="F636" s="28"/>
      <c r="G636" s="28"/>
      <c r="H636" s="28"/>
      <c r="I636" s="28"/>
      <c r="J636" s="28"/>
      <c r="K636" s="28"/>
      <c r="L636" s="31">
        <f t="shared" si="4"/>
        <v>5594.4</v>
      </c>
    </row>
    <row r="637" spans="1:12" x14ac:dyDescent="0.25">
      <c r="A637" s="27" t="s">
        <v>1060</v>
      </c>
      <c r="B637" s="27" t="s">
        <v>948</v>
      </c>
      <c r="C637" s="28">
        <v>38394.07</v>
      </c>
      <c r="D637" s="28">
        <v>38394.07</v>
      </c>
      <c r="E637" s="29">
        <v>38394.07</v>
      </c>
      <c r="F637" s="28"/>
      <c r="G637" s="28"/>
      <c r="H637" s="28"/>
      <c r="I637" s="28"/>
      <c r="J637" s="28"/>
      <c r="K637" s="28"/>
      <c r="L637" s="31">
        <f t="shared" si="4"/>
        <v>38394.07</v>
      </c>
    </row>
    <row r="638" spans="1:12" x14ac:dyDescent="0.25">
      <c r="A638" s="27" t="s">
        <v>1061</v>
      </c>
      <c r="B638" s="27" t="s">
        <v>1062</v>
      </c>
      <c r="C638" s="28">
        <v>25000</v>
      </c>
      <c r="D638" s="28">
        <v>25000</v>
      </c>
      <c r="E638" s="29">
        <v>25000</v>
      </c>
      <c r="F638" s="28"/>
      <c r="G638" s="28"/>
      <c r="H638" s="28"/>
      <c r="I638" s="28"/>
      <c r="J638" s="28"/>
      <c r="K638" s="28"/>
      <c r="L638" s="31">
        <f t="shared" si="4"/>
        <v>25000</v>
      </c>
    </row>
    <row r="639" spans="1:12" x14ac:dyDescent="0.25">
      <c r="A639" s="27" t="s">
        <v>1063</v>
      </c>
      <c r="B639" s="27" t="s">
        <v>1023</v>
      </c>
      <c r="C639" s="27">
        <v>717.06</v>
      </c>
      <c r="D639" s="27">
        <v>717.06</v>
      </c>
      <c r="E639" s="40">
        <v>717.06</v>
      </c>
      <c r="F639" s="28"/>
      <c r="G639" s="28"/>
      <c r="H639" s="28"/>
      <c r="I639" s="28"/>
      <c r="J639" s="28"/>
      <c r="K639" s="28"/>
      <c r="L639" s="31">
        <f t="shared" si="4"/>
        <v>717.06</v>
      </c>
    </row>
    <row r="640" spans="1:12" x14ac:dyDescent="0.25">
      <c r="A640" s="27">
        <v>7314</v>
      </c>
      <c r="B640" s="27" t="s">
        <v>151</v>
      </c>
      <c r="C640" s="28">
        <v>66500</v>
      </c>
      <c r="D640" s="28">
        <v>66500</v>
      </c>
      <c r="E640" s="29">
        <f>SUM(E641:E642)</f>
        <v>66500</v>
      </c>
      <c r="F640" s="28"/>
      <c r="G640" s="28"/>
      <c r="H640" s="28"/>
      <c r="I640" s="28"/>
      <c r="J640" s="28"/>
      <c r="K640" s="28"/>
      <c r="L640" s="31"/>
    </row>
    <row r="641" spans="1:12" x14ac:dyDescent="0.25">
      <c r="A641" s="27" t="s">
        <v>1064</v>
      </c>
      <c r="B641" s="27" t="s">
        <v>1065</v>
      </c>
      <c r="C641" s="28">
        <v>15000</v>
      </c>
      <c r="D641" s="28">
        <v>15000</v>
      </c>
      <c r="E641" s="29">
        <v>15000</v>
      </c>
      <c r="F641" s="28"/>
      <c r="G641" s="28"/>
      <c r="H641" s="28"/>
      <c r="I641" s="28"/>
      <c r="J641" s="28"/>
      <c r="K641" s="28"/>
      <c r="L641" s="31">
        <f>+D641+G641-I641+J641-K641</f>
        <v>15000</v>
      </c>
    </row>
    <row r="642" spans="1:12" x14ac:dyDescent="0.25">
      <c r="A642" s="27" t="s">
        <v>1066</v>
      </c>
      <c r="B642" s="27" t="s">
        <v>1067</v>
      </c>
      <c r="C642" s="28">
        <v>51500</v>
      </c>
      <c r="D642" s="28">
        <v>51500</v>
      </c>
      <c r="E642" s="29">
        <v>51500</v>
      </c>
      <c r="F642" s="28"/>
      <c r="G642" s="28"/>
      <c r="H642" s="28"/>
      <c r="I642" s="28"/>
      <c r="J642" s="28"/>
      <c r="K642" s="28"/>
      <c r="L642" s="31">
        <f>+D642+G642-I642+J642-K642</f>
        <v>51500</v>
      </c>
    </row>
    <row r="643" spans="1:12" x14ac:dyDescent="0.25">
      <c r="A643" s="27">
        <v>7801</v>
      </c>
      <c r="B643" s="27" t="s">
        <v>277</v>
      </c>
      <c r="C643" s="28">
        <v>27131.18</v>
      </c>
      <c r="D643" s="28">
        <v>27131.18</v>
      </c>
      <c r="E643" s="29">
        <f>SUM(E644)</f>
        <v>27131.18</v>
      </c>
      <c r="F643" s="28"/>
      <c r="G643" s="28"/>
      <c r="H643" s="28"/>
      <c r="I643" s="28"/>
      <c r="J643" s="28"/>
      <c r="K643" s="28"/>
      <c r="L643" s="31"/>
    </row>
    <row r="644" spans="1:12" x14ac:dyDescent="0.25">
      <c r="A644" s="27" t="s">
        <v>1068</v>
      </c>
      <c r="B644" s="27" t="s">
        <v>1069</v>
      </c>
      <c r="C644" s="28">
        <v>27131.18</v>
      </c>
      <c r="D644" s="28">
        <v>27131.18</v>
      </c>
      <c r="E644" s="29">
        <v>27131.18</v>
      </c>
      <c r="F644" s="28"/>
      <c r="G644" s="28"/>
      <c r="H644" s="28"/>
      <c r="I644" s="28"/>
      <c r="J644" s="28"/>
      <c r="K644" s="28"/>
      <c r="L644" s="31">
        <f>+D644+G644-I644+J644-K644</f>
        <v>27131.18</v>
      </c>
    </row>
    <row r="645" spans="1:12" x14ac:dyDescent="0.25">
      <c r="A645" s="27">
        <v>8401</v>
      </c>
      <c r="B645" s="27" t="s">
        <v>163</v>
      </c>
      <c r="C645" s="28">
        <v>9400</v>
      </c>
      <c r="D645" s="28">
        <v>9400</v>
      </c>
      <c r="E645" s="29">
        <f>SUM(E646:E647)</f>
        <v>9400</v>
      </c>
      <c r="F645" s="28"/>
      <c r="G645" s="28"/>
      <c r="H645" s="28"/>
      <c r="I645" s="28"/>
      <c r="J645" s="28"/>
      <c r="K645" s="28"/>
      <c r="L645" s="31"/>
    </row>
    <row r="646" spans="1:12" x14ac:dyDescent="0.25">
      <c r="A646" s="27" t="s">
        <v>1070</v>
      </c>
      <c r="B646" s="27" t="s">
        <v>601</v>
      </c>
      <c r="C646" s="28">
        <v>8400</v>
      </c>
      <c r="D646" s="28">
        <v>8400</v>
      </c>
      <c r="E646" s="29">
        <v>8400</v>
      </c>
      <c r="F646" s="28"/>
      <c r="G646" s="28"/>
      <c r="H646" s="28"/>
      <c r="I646" s="28"/>
      <c r="J646" s="28"/>
      <c r="K646" s="28"/>
      <c r="L646" s="31">
        <f>+D646+G646-I646+J646-K646</f>
        <v>8400</v>
      </c>
    </row>
    <row r="647" spans="1:12" x14ac:dyDescent="0.25">
      <c r="A647" s="27" t="s">
        <v>1071</v>
      </c>
      <c r="B647" s="27" t="s">
        <v>123</v>
      </c>
      <c r="C647" s="28">
        <v>1000</v>
      </c>
      <c r="D647" s="28">
        <v>1000</v>
      </c>
      <c r="E647" s="29">
        <v>1000</v>
      </c>
      <c r="F647" s="28"/>
      <c r="G647" s="28"/>
      <c r="H647" s="28"/>
      <c r="I647" s="28"/>
      <c r="J647" s="28"/>
      <c r="K647" s="28"/>
      <c r="L647" s="31">
        <f>+D647+G647-I647+J647-K647</f>
        <v>1000</v>
      </c>
    </row>
    <row r="648" spans="1:12" x14ac:dyDescent="0.25">
      <c r="A648" s="27"/>
      <c r="B648" s="27" t="s">
        <v>1072</v>
      </c>
      <c r="C648" s="28">
        <v>172766</v>
      </c>
      <c r="D648" s="28">
        <v>172766</v>
      </c>
      <c r="E648" s="29"/>
      <c r="F648" s="28"/>
      <c r="G648" s="28"/>
      <c r="H648" s="28"/>
      <c r="I648" s="28"/>
      <c r="J648" s="28"/>
      <c r="K648" s="28"/>
      <c r="L648" s="31"/>
    </row>
    <row r="649" spans="1:12" x14ac:dyDescent="0.25">
      <c r="A649" s="27">
        <v>7304</v>
      </c>
      <c r="B649" s="27" t="s">
        <v>121</v>
      </c>
      <c r="C649" s="28">
        <v>6000</v>
      </c>
      <c r="D649" s="28">
        <v>6000</v>
      </c>
      <c r="E649" s="29">
        <f>SUM(E650)</f>
        <v>6000</v>
      </c>
      <c r="F649" s="28"/>
      <c r="G649" s="28"/>
      <c r="H649" s="28"/>
      <c r="I649" s="28"/>
      <c r="J649" s="28"/>
      <c r="K649" s="28"/>
      <c r="L649" s="31"/>
    </row>
    <row r="650" spans="1:12" x14ac:dyDescent="0.25">
      <c r="A650" s="27" t="s">
        <v>1073</v>
      </c>
      <c r="B650" s="27" t="s">
        <v>123</v>
      </c>
      <c r="C650" s="28">
        <v>6000</v>
      </c>
      <c r="D650" s="28">
        <v>6000</v>
      </c>
      <c r="E650" s="29">
        <v>6000</v>
      </c>
      <c r="F650" s="28"/>
      <c r="G650" s="28"/>
      <c r="H650" s="28"/>
      <c r="I650" s="28"/>
      <c r="J650" s="28"/>
      <c r="K650" s="28"/>
      <c r="L650" s="31">
        <f>+D650+G650-I650+J650-K650</f>
        <v>6000</v>
      </c>
    </row>
    <row r="651" spans="1:12" x14ac:dyDescent="0.25">
      <c r="A651" s="27">
        <v>7305</v>
      </c>
      <c r="B651" s="27" t="s">
        <v>128</v>
      </c>
      <c r="C651" s="27">
        <v>411</v>
      </c>
      <c r="D651" s="27">
        <v>411</v>
      </c>
      <c r="E651" s="29">
        <f>SUM(E652)</f>
        <v>411</v>
      </c>
      <c r="F651" s="28"/>
      <c r="G651" s="28"/>
      <c r="H651" s="28"/>
      <c r="I651" s="28"/>
      <c r="J651" s="28"/>
      <c r="K651" s="28"/>
      <c r="L651" s="31"/>
    </row>
    <row r="652" spans="1:12" x14ac:dyDescent="0.25">
      <c r="A652" s="27" t="s">
        <v>1074</v>
      </c>
      <c r="B652" s="27" t="s">
        <v>125</v>
      </c>
      <c r="C652" s="27">
        <v>411</v>
      </c>
      <c r="D652" s="27">
        <v>411</v>
      </c>
      <c r="E652" s="29">
        <v>411</v>
      </c>
      <c r="F652" s="28"/>
      <c r="G652" s="28"/>
      <c r="H652" s="28"/>
      <c r="I652" s="28"/>
      <c r="J652" s="28"/>
      <c r="K652" s="28"/>
      <c r="L652" s="31">
        <f>+D652+G652-I652+J652-K652</f>
        <v>411</v>
      </c>
    </row>
    <row r="653" spans="1:12" x14ac:dyDescent="0.25">
      <c r="A653" s="27">
        <v>7308</v>
      </c>
      <c r="B653" s="27" t="s">
        <v>134</v>
      </c>
      <c r="C653" s="28">
        <v>35750</v>
      </c>
      <c r="D653" s="28">
        <v>35750</v>
      </c>
      <c r="E653" s="29">
        <f>SUM(E654:E660)</f>
        <v>35750</v>
      </c>
      <c r="F653" s="28"/>
      <c r="G653" s="28"/>
      <c r="H653" s="28"/>
      <c r="I653" s="28"/>
      <c r="J653" s="28"/>
      <c r="K653" s="28"/>
      <c r="L653" s="31"/>
    </row>
    <row r="654" spans="1:12" x14ac:dyDescent="0.25">
      <c r="A654" s="27" t="s">
        <v>1075</v>
      </c>
      <c r="B654" s="27" t="s">
        <v>617</v>
      </c>
      <c r="C654" s="28">
        <v>1200</v>
      </c>
      <c r="D654" s="28">
        <v>1200</v>
      </c>
      <c r="E654" s="29">
        <v>1200</v>
      </c>
      <c r="F654" s="28"/>
      <c r="G654" s="28"/>
      <c r="H654" s="28"/>
      <c r="I654" s="28"/>
      <c r="J654" s="28"/>
      <c r="K654" s="28"/>
      <c r="L654" s="31">
        <f t="shared" ref="L654:L660" si="5">+D654+G654-I654+J654-K654</f>
        <v>1200</v>
      </c>
    </row>
    <row r="655" spans="1:12" x14ac:dyDescent="0.25">
      <c r="A655" s="27" t="s">
        <v>1076</v>
      </c>
      <c r="B655" s="27" t="s">
        <v>140</v>
      </c>
      <c r="C655" s="28">
        <v>7500</v>
      </c>
      <c r="D655" s="28">
        <v>7500</v>
      </c>
      <c r="E655" s="29">
        <v>7500</v>
      </c>
      <c r="F655" s="28"/>
      <c r="G655" s="28"/>
      <c r="H655" s="28"/>
      <c r="I655" s="28"/>
      <c r="J655" s="28"/>
      <c r="K655" s="28"/>
      <c r="L655" s="31">
        <f t="shared" si="5"/>
        <v>7500</v>
      </c>
    </row>
    <row r="656" spans="1:12" x14ac:dyDescent="0.25">
      <c r="A656" s="27" t="s">
        <v>1077</v>
      </c>
      <c r="B656" s="27" t="s">
        <v>554</v>
      </c>
      <c r="C656" s="28">
        <v>2500</v>
      </c>
      <c r="D656" s="28">
        <v>2500</v>
      </c>
      <c r="E656" s="29">
        <v>2500</v>
      </c>
      <c r="F656" s="28"/>
      <c r="G656" s="28"/>
      <c r="H656" s="28"/>
      <c r="I656" s="28"/>
      <c r="J656" s="28"/>
      <c r="K656" s="28"/>
      <c r="L656" s="31">
        <f t="shared" si="5"/>
        <v>2500</v>
      </c>
    </row>
    <row r="657" spans="1:12" x14ac:dyDescent="0.25">
      <c r="A657" s="27" t="s">
        <v>1078</v>
      </c>
      <c r="B657" s="27" t="s">
        <v>142</v>
      </c>
      <c r="C657" s="28">
        <v>10250</v>
      </c>
      <c r="D657" s="28">
        <v>10250</v>
      </c>
      <c r="E657" s="29">
        <v>10250</v>
      </c>
      <c r="F657" s="28"/>
      <c r="G657" s="28"/>
      <c r="H657" s="28"/>
      <c r="I657" s="28"/>
      <c r="J657" s="28"/>
      <c r="K657" s="28">
        <v>6000</v>
      </c>
      <c r="L657" s="31">
        <f t="shared" si="5"/>
        <v>4250</v>
      </c>
    </row>
    <row r="658" spans="1:12" x14ac:dyDescent="0.25">
      <c r="A658" s="27" t="s">
        <v>1079</v>
      </c>
      <c r="B658" s="27" t="s">
        <v>948</v>
      </c>
      <c r="C658" s="28">
        <v>4700</v>
      </c>
      <c r="D658" s="28">
        <v>4700</v>
      </c>
      <c r="E658" s="29">
        <v>4700</v>
      </c>
      <c r="F658" s="28"/>
      <c r="G658" s="28"/>
      <c r="H658" s="28"/>
      <c r="I658" s="28"/>
      <c r="J658" s="28"/>
      <c r="K658" s="28">
        <v>3000</v>
      </c>
      <c r="L658" s="31">
        <f t="shared" si="5"/>
        <v>1700</v>
      </c>
    </row>
    <row r="659" spans="1:12" x14ac:dyDescent="0.25">
      <c r="A659" s="27" t="s">
        <v>1080</v>
      </c>
      <c r="B659" s="27" t="s">
        <v>1081</v>
      </c>
      <c r="C659" s="27">
        <v>600</v>
      </c>
      <c r="D659" s="27">
        <v>600</v>
      </c>
      <c r="E659" s="40">
        <v>600</v>
      </c>
      <c r="F659" s="28"/>
      <c r="G659" s="28"/>
      <c r="H659" s="28"/>
      <c r="I659" s="28"/>
      <c r="J659" s="28"/>
      <c r="K659" s="28"/>
      <c r="L659" s="31">
        <f t="shared" si="5"/>
        <v>600</v>
      </c>
    </row>
    <row r="660" spans="1:12" x14ac:dyDescent="0.25">
      <c r="A660" s="27" t="s">
        <v>1082</v>
      </c>
      <c r="B660" s="27" t="s">
        <v>1023</v>
      </c>
      <c r="C660" s="28">
        <v>9000</v>
      </c>
      <c r="D660" s="28">
        <v>9000</v>
      </c>
      <c r="E660" s="29">
        <v>9000</v>
      </c>
      <c r="F660" s="28"/>
      <c r="G660" s="28"/>
      <c r="H660" s="28"/>
      <c r="I660" s="28"/>
      <c r="J660" s="28"/>
      <c r="K660" s="28">
        <v>8900</v>
      </c>
      <c r="L660" s="31">
        <f t="shared" si="5"/>
        <v>100</v>
      </c>
    </row>
    <row r="661" spans="1:12" x14ac:dyDescent="0.25">
      <c r="A661" s="27">
        <v>7314</v>
      </c>
      <c r="B661" s="27" t="s">
        <v>151</v>
      </c>
      <c r="C661" s="28">
        <v>11750</v>
      </c>
      <c r="D661" s="28">
        <v>11750</v>
      </c>
      <c r="E661" s="29">
        <f>SUM(E662:E663)</f>
        <v>11750</v>
      </c>
      <c r="F661" s="28"/>
      <c r="G661" s="28"/>
      <c r="H661" s="28"/>
      <c r="I661" s="28"/>
      <c r="J661" s="28"/>
      <c r="K661" s="28"/>
      <c r="L661" s="31"/>
    </row>
    <row r="662" spans="1:12" x14ac:dyDescent="0.25">
      <c r="A662" s="27" t="s">
        <v>1083</v>
      </c>
      <c r="B662" s="27" t="s">
        <v>559</v>
      </c>
      <c r="C662" s="28">
        <v>8500</v>
      </c>
      <c r="D662" s="28">
        <v>8500</v>
      </c>
      <c r="E662" s="29">
        <v>8500</v>
      </c>
      <c r="F662" s="28"/>
      <c r="G662" s="28"/>
      <c r="H662" s="28"/>
      <c r="I662" s="28"/>
      <c r="J662" s="28"/>
      <c r="K662" s="28">
        <v>8500</v>
      </c>
      <c r="L662" s="31">
        <f>+D662+G662-I662+J662-K662</f>
        <v>0</v>
      </c>
    </row>
    <row r="663" spans="1:12" x14ac:dyDescent="0.25">
      <c r="A663" s="27" t="s">
        <v>1084</v>
      </c>
      <c r="B663" s="27" t="s">
        <v>140</v>
      </c>
      <c r="C663" s="28">
        <v>3250</v>
      </c>
      <c r="D663" s="28">
        <v>3250</v>
      </c>
      <c r="E663" s="29">
        <v>3250</v>
      </c>
      <c r="F663" s="28"/>
      <c r="G663" s="28"/>
      <c r="H663" s="28"/>
      <c r="I663" s="28"/>
      <c r="J663" s="28"/>
      <c r="K663" s="28">
        <v>3250</v>
      </c>
      <c r="L663" s="31">
        <f>+D663+G663-I663+J663-K663</f>
        <v>0</v>
      </c>
    </row>
    <row r="664" spans="1:12" x14ac:dyDescent="0.25">
      <c r="A664" s="27">
        <v>7315</v>
      </c>
      <c r="B664" s="27" t="s">
        <v>875</v>
      </c>
      <c r="C664" s="28">
        <v>104035</v>
      </c>
      <c r="D664" s="28">
        <v>104035</v>
      </c>
      <c r="E664" s="29">
        <f>SUM(E665:E666)</f>
        <v>104035</v>
      </c>
      <c r="F664" s="28"/>
      <c r="G664" s="28"/>
      <c r="H664" s="28"/>
      <c r="I664" s="28"/>
      <c r="J664" s="28"/>
      <c r="K664" s="28"/>
      <c r="L664" s="31"/>
    </row>
    <row r="665" spans="1:12" x14ac:dyDescent="0.25">
      <c r="A665" s="27" t="s">
        <v>1085</v>
      </c>
      <c r="B665" s="27" t="s">
        <v>1025</v>
      </c>
      <c r="C665" s="28">
        <v>1800</v>
      </c>
      <c r="D665" s="28">
        <v>1800</v>
      </c>
      <c r="E665" s="29">
        <v>1800</v>
      </c>
      <c r="F665" s="28"/>
      <c r="G665" s="28"/>
      <c r="H665" s="28"/>
      <c r="I665" s="28"/>
      <c r="J665" s="28"/>
      <c r="K665" s="28">
        <v>1800</v>
      </c>
      <c r="L665" s="31">
        <f>+D665+G665-I665+J665-K665</f>
        <v>0</v>
      </c>
    </row>
    <row r="666" spans="1:12" x14ac:dyDescent="0.25">
      <c r="A666" s="27" t="s">
        <v>1086</v>
      </c>
      <c r="B666" s="27" t="s">
        <v>877</v>
      </c>
      <c r="C666" s="28">
        <v>102235</v>
      </c>
      <c r="D666" s="28">
        <v>102235</v>
      </c>
      <c r="E666" s="29">
        <v>102235</v>
      </c>
      <c r="F666" s="28"/>
      <c r="G666" s="28"/>
      <c r="H666" s="28"/>
      <c r="I666" s="28"/>
      <c r="J666" s="28"/>
      <c r="K666" s="28"/>
      <c r="L666" s="31">
        <f>+D666+G666-I666+J666-K666</f>
        <v>102235</v>
      </c>
    </row>
    <row r="667" spans="1:12" x14ac:dyDescent="0.25">
      <c r="A667" s="27">
        <v>8401</v>
      </c>
      <c r="B667" s="27" t="s">
        <v>163</v>
      </c>
      <c r="C667" s="28">
        <v>14820</v>
      </c>
      <c r="D667" s="28">
        <v>14820</v>
      </c>
      <c r="E667" s="29">
        <f>SUM(E668)</f>
        <v>14820</v>
      </c>
      <c r="F667" s="28"/>
      <c r="G667" s="28"/>
      <c r="H667" s="28"/>
      <c r="I667" s="28"/>
      <c r="J667" s="28"/>
      <c r="K667" s="28"/>
      <c r="L667" s="31"/>
    </row>
    <row r="668" spans="1:12" x14ac:dyDescent="0.25">
      <c r="A668" s="27" t="s">
        <v>1087</v>
      </c>
      <c r="B668" s="27" t="s">
        <v>125</v>
      </c>
      <c r="C668" s="28">
        <v>14820</v>
      </c>
      <c r="D668" s="28">
        <v>14820</v>
      </c>
      <c r="E668" s="29">
        <v>14820</v>
      </c>
      <c r="F668" s="28"/>
      <c r="G668" s="28"/>
      <c r="H668" s="28"/>
      <c r="I668" s="28"/>
      <c r="J668" s="28"/>
      <c r="K668" s="28">
        <v>4100</v>
      </c>
      <c r="L668" s="31">
        <f>+D668+G668-I668+J668-K668</f>
        <v>10720</v>
      </c>
    </row>
    <row r="669" spans="1:12" x14ac:dyDescent="0.25">
      <c r="A669" s="27"/>
      <c r="B669" s="27" t="s">
        <v>1088</v>
      </c>
      <c r="C669" s="28">
        <v>110450</v>
      </c>
      <c r="D669" s="28">
        <v>110950</v>
      </c>
      <c r="E669" s="30">
        <f>SUM(E671,E675,E677,E679)</f>
        <v>110950</v>
      </c>
      <c r="F669" s="28"/>
      <c r="G669" s="28"/>
      <c r="H669" s="28"/>
      <c r="I669" s="28"/>
      <c r="J669" s="28"/>
      <c r="K669" s="28"/>
      <c r="L669" s="31"/>
    </row>
    <row r="670" spans="1:12" x14ac:dyDescent="0.25">
      <c r="A670" s="27"/>
      <c r="B670" s="27" t="s">
        <v>1089</v>
      </c>
      <c r="C670" s="28">
        <v>110450</v>
      </c>
      <c r="D670" s="28">
        <v>110950</v>
      </c>
      <c r="E670" s="29"/>
      <c r="F670" s="28"/>
      <c r="G670" s="28"/>
      <c r="H670" s="28"/>
      <c r="I670" s="28"/>
      <c r="J670" s="28"/>
      <c r="K670" s="28"/>
      <c r="L670" s="31"/>
    </row>
    <row r="671" spans="1:12" x14ac:dyDescent="0.25">
      <c r="A671" s="27">
        <v>7302</v>
      </c>
      <c r="B671" s="27" t="s">
        <v>111</v>
      </c>
      <c r="C671" s="28">
        <v>19500</v>
      </c>
      <c r="D671" s="28">
        <v>20000</v>
      </c>
      <c r="E671" s="29">
        <f>SUM(E672:E674)</f>
        <v>20000</v>
      </c>
      <c r="F671" s="28"/>
      <c r="G671" s="28"/>
      <c r="H671" s="28"/>
      <c r="I671" s="28"/>
      <c r="J671" s="28"/>
      <c r="K671" s="28"/>
      <c r="L671" s="31"/>
    </row>
    <row r="672" spans="1:12" x14ac:dyDescent="0.25">
      <c r="A672" s="27" t="s">
        <v>1090</v>
      </c>
      <c r="B672" s="27" t="s">
        <v>115</v>
      </c>
      <c r="C672" s="28">
        <v>1000</v>
      </c>
      <c r="D672" s="28">
        <v>4500</v>
      </c>
      <c r="E672" s="29">
        <v>4500</v>
      </c>
      <c r="F672" s="28"/>
      <c r="G672" s="28"/>
      <c r="H672" s="28"/>
      <c r="I672" s="28"/>
      <c r="J672" s="28"/>
      <c r="K672" s="28"/>
      <c r="L672" s="31">
        <f>+D672+G672-I672+J672-K672</f>
        <v>4500</v>
      </c>
    </row>
    <row r="673" spans="1:12" x14ac:dyDescent="0.25">
      <c r="A673" s="27" t="s">
        <v>1091</v>
      </c>
      <c r="B673" s="27" t="s">
        <v>1092</v>
      </c>
      <c r="C673" s="28">
        <v>3500</v>
      </c>
      <c r="D673" s="28">
        <v>4000</v>
      </c>
      <c r="E673" s="29">
        <v>4000</v>
      </c>
      <c r="F673" s="28"/>
      <c r="G673" s="28"/>
      <c r="H673" s="28"/>
      <c r="I673" s="28"/>
      <c r="J673" s="28"/>
      <c r="K673" s="28"/>
      <c r="L673" s="31">
        <f>+D673+G673-I673+J673-K673</f>
        <v>4000</v>
      </c>
    </row>
    <row r="674" spans="1:12" x14ac:dyDescent="0.25">
      <c r="A674" s="27" t="s">
        <v>1093</v>
      </c>
      <c r="B674" s="27" t="s">
        <v>757</v>
      </c>
      <c r="C674" s="28">
        <v>15000</v>
      </c>
      <c r="D674" s="28">
        <v>11500</v>
      </c>
      <c r="E674" s="29">
        <v>11500</v>
      </c>
      <c r="F674" s="28"/>
      <c r="G674" s="28"/>
      <c r="H674" s="28"/>
      <c r="I674" s="28"/>
      <c r="J674" s="28"/>
      <c r="K674" s="28">
        <v>8500</v>
      </c>
      <c r="L674" s="31">
        <f>+D674+G674-I674+J674-K674</f>
        <v>3000</v>
      </c>
    </row>
    <row r="675" spans="1:12" x14ac:dyDescent="0.25">
      <c r="A675" s="27">
        <v>7305</v>
      </c>
      <c r="B675" s="27" t="s">
        <v>128</v>
      </c>
      <c r="C675" s="28">
        <v>9950</v>
      </c>
      <c r="D675" s="28">
        <v>9950</v>
      </c>
      <c r="E675" s="29">
        <f>SUM(E676)</f>
        <v>9950</v>
      </c>
      <c r="F675" s="28"/>
      <c r="G675" s="28"/>
      <c r="H675" s="28"/>
      <c r="I675" s="28"/>
      <c r="J675" s="28"/>
      <c r="K675" s="28"/>
      <c r="L675" s="31"/>
    </row>
    <row r="676" spans="1:12" x14ac:dyDescent="0.25">
      <c r="A676" s="27" t="s">
        <v>1094</v>
      </c>
      <c r="B676" s="27" t="s">
        <v>125</v>
      </c>
      <c r="C676" s="28">
        <v>9950</v>
      </c>
      <c r="D676" s="28">
        <v>9950</v>
      </c>
      <c r="E676" s="29">
        <v>9950</v>
      </c>
      <c r="F676" s="28"/>
      <c r="G676" s="28"/>
      <c r="H676" s="28"/>
      <c r="I676" s="28"/>
      <c r="J676" s="28">
        <v>8765</v>
      </c>
      <c r="K676" s="28"/>
      <c r="L676" s="31">
        <f>+D676+G676-I676+J676-K676</f>
        <v>18715</v>
      </c>
    </row>
    <row r="677" spans="1:12" x14ac:dyDescent="0.25">
      <c r="A677" s="27">
        <v>7306</v>
      </c>
      <c r="B677" s="27" t="s">
        <v>131</v>
      </c>
      <c r="C677" s="28">
        <v>8000</v>
      </c>
      <c r="D677" s="28">
        <v>8000</v>
      </c>
      <c r="E677" s="29">
        <f>SUM(E678)</f>
        <v>8000</v>
      </c>
      <c r="F677" s="28"/>
      <c r="G677" s="28"/>
      <c r="H677" s="28"/>
      <c r="I677" s="28"/>
      <c r="J677" s="28"/>
      <c r="K677" s="28"/>
      <c r="L677" s="31"/>
    </row>
    <row r="678" spans="1:12" x14ac:dyDescent="0.25">
      <c r="A678" s="27" t="s">
        <v>1095</v>
      </c>
      <c r="B678" s="27" t="s">
        <v>1096</v>
      </c>
      <c r="C678" s="28">
        <v>8000</v>
      </c>
      <c r="D678" s="28">
        <v>8000</v>
      </c>
      <c r="E678" s="29">
        <v>8000</v>
      </c>
      <c r="F678" s="28"/>
      <c r="G678" s="28"/>
      <c r="H678" s="28"/>
      <c r="I678" s="28"/>
      <c r="J678" s="28"/>
      <c r="K678" s="28"/>
      <c r="L678" s="31">
        <f>+D678+G678-I678+J678-K678</f>
        <v>8000</v>
      </c>
    </row>
    <row r="679" spans="1:12" x14ac:dyDescent="0.25">
      <c r="A679" s="27">
        <v>7308</v>
      </c>
      <c r="B679" s="27" t="s">
        <v>134</v>
      </c>
      <c r="C679" s="28">
        <v>73000</v>
      </c>
      <c r="D679" s="28">
        <v>73000</v>
      </c>
      <c r="E679" s="29">
        <f>SUM(E680:E686)</f>
        <v>73000</v>
      </c>
      <c r="F679" s="28"/>
      <c r="G679" s="28"/>
      <c r="H679" s="28"/>
      <c r="I679" s="28"/>
      <c r="J679" s="28"/>
      <c r="K679" s="28"/>
      <c r="L679" s="31"/>
    </row>
    <row r="680" spans="1:12" x14ac:dyDescent="0.25">
      <c r="A680" s="27" t="s">
        <v>1097</v>
      </c>
      <c r="B680" s="27" t="s">
        <v>1098</v>
      </c>
      <c r="C680" s="28">
        <v>2000</v>
      </c>
      <c r="D680" s="28">
        <v>2000</v>
      </c>
      <c r="E680" s="29">
        <v>2000</v>
      </c>
      <c r="F680" s="28"/>
      <c r="G680" s="28"/>
      <c r="H680" s="28"/>
      <c r="I680" s="28"/>
      <c r="J680" s="28"/>
      <c r="K680" s="28"/>
      <c r="L680" s="31">
        <f t="shared" ref="L680:L686" si="6">+D680+G680-I680+J680-K680</f>
        <v>2000</v>
      </c>
    </row>
    <row r="681" spans="1:12" x14ac:dyDescent="0.25">
      <c r="A681" s="27" t="s">
        <v>1099</v>
      </c>
      <c r="B681" s="27" t="s">
        <v>140</v>
      </c>
      <c r="C681" s="28">
        <v>5000</v>
      </c>
      <c r="D681" s="28">
        <v>5000</v>
      </c>
      <c r="E681" s="29">
        <v>5000</v>
      </c>
      <c r="F681" s="28"/>
      <c r="G681" s="28"/>
      <c r="H681" s="28"/>
      <c r="I681" s="28"/>
      <c r="J681" s="28"/>
      <c r="K681" s="28"/>
      <c r="L681" s="31">
        <f t="shared" si="6"/>
        <v>5000</v>
      </c>
    </row>
    <row r="682" spans="1:12" x14ac:dyDescent="0.25">
      <c r="A682" s="27" t="s">
        <v>1100</v>
      </c>
      <c r="B682" s="27" t="s">
        <v>554</v>
      </c>
      <c r="C682" s="28">
        <v>8000</v>
      </c>
      <c r="D682" s="28">
        <v>8000</v>
      </c>
      <c r="E682" s="29">
        <v>8000</v>
      </c>
      <c r="F682" s="28"/>
      <c r="G682" s="28"/>
      <c r="H682" s="28"/>
      <c r="I682" s="28"/>
      <c r="J682" s="28"/>
      <c r="K682" s="28"/>
      <c r="L682" s="31">
        <f t="shared" si="6"/>
        <v>8000</v>
      </c>
    </row>
    <row r="683" spans="1:12" x14ac:dyDescent="0.25">
      <c r="A683" s="27" t="s">
        <v>1101</v>
      </c>
      <c r="B683" s="27" t="s">
        <v>1102</v>
      </c>
      <c r="C683" s="28">
        <v>30000</v>
      </c>
      <c r="D683" s="28">
        <v>30000</v>
      </c>
      <c r="E683" s="29">
        <v>30000</v>
      </c>
      <c r="F683" s="28"/>
      <c r="G683" s="28"/>
      <c r="H683" s="28"/>
      <c r="I683" s="28"/>
      <c r="J683" s="28"/>
      <c r="K683" s="28">
        <v>5660</v>
      </c>
      <c r="L683" s="31">
        <f t="shared" si="6"/>
        <v>24340</v>
      </c>
    </row>
    <row r="684" spans="1:12" x14ac:dyDescent="0.25">
      <c r="A684" s="27" t="s">
        <v>1103</v>
      </c>
      <c r="B684" s="27" t="s">
        <v>1104</v>
      </c>
      <c r="C684" s="28">
        <v>13000</v>
      </c>
      <c r="D684" s="28">
        <v>13000</v>
      </c>
      <c r="E684" s="29">
        <v>13000</v>
      </c>
      <c r="F684" s="28"/>
      <c r="G684" s="28"/>
      <c r="H684" s="28"/>
      <c r="I684" s="28"/>
      <c r="J684" s="28"/>
      <c r="K684" s="28">
        <v>13000</v>
      </c>
      <c r="L684" s="31">
        <f t="shared" si="6"/>
        <v>0</v>
      </c>
    </row>
    <row r="685" spans="1:12" x14ac:dyDescent="0.25">
      <c r="A685" s="27" t="s">
        <v>1105</v>
      </c>
      <c r="B685" s="27" t="s">
        <v>1081</v>
      </c>
      <c r="C685" s="28">
        <v>10000</v>
      </c>
      <c r="D685" s="28">
        <v>10000</v>
      </c>
      <c r="E685" s="29">
        <v>10000</v>
      </c>
      <c r="F685" s="28"/>
      <c r="G685" s="28"/>
      <c r="H685" s="28"/>
      <c r="I685" s="28"/>
      <c r="J685" s="28"/>
      <c r="K685" s="28">
        <v>1700</v>
      </c>
      <c r="L685" s="31">
        <f t="shared" si="6"/>
        <v>8300</v>
      </c>
    </row>
    <row r="686" spans="1:12" x14ac:dyDescent="0.25">
      <c r="A686" s="27" t="s">
        <v>1106</v>
      </c>
      <c r="B686" s="27" t="s">
        <v>801</v>
      </c>
      <c r="C686" s="28">
        <v>5000</v>
      </c>
      <c r="D686" s="28">
        <v>5000</v>
      </c>
      <c r="E686" s="29">
        <v>5000</v>
      </c>
      <c r="F686" s="28"/>
      <c r="G686" s="28"/>
      <c r="H686" s="28"/>
      <c r="I686" s="28"/>
      <c r="J686" s="28"/>
      <c r="K686" s="28"/>
      <c r="L686" s="31">
        <f t="shared" si="6"/>
        <v>5000</v>
      </c>
    </row>
    <row r="687" spans="1:12" x14ac:dyDescent="0.25">
      <c r="A687" s="27"/>
      <c r="B687" s="27" t="s">
        <v>1107</v>
      </c>
      <c r="C687" s="28">
        <v>430000</v>
      </c>
      <c r="D687" s="28">
        <v>430000</v>
      </c>
      <c r="E687" s="30">
        <f>SUM(E689)</f>
        <v>430000</v>
      </c>
      <c r="F687" s="28"/>
      <c r="G687" s="28"/>
      <c r="H687" s="28"/>
      <c r="I687" s="28"/>
      <c r="J687" s="28"/>
      <c r="K687" s="28"/>
      <c r="L687" s="31"/>
    </row>
    <row r="688" spans="1:12" x14ac:dyDescent="0.25">
      <c r="A688" s="27"/>
      <c r="B688" s="27" t="s">
        <v>1108</v>
      </c>
      <c r="C688" s="28">
        <v>430000</v>
      </c>
      <c r="D688" s="28">
        <v>430000</v>
      </c>
      <c r="E688" s="29"/>
      <c r="F688" s="28"/>
      <c r="G688" s="28"/>
      <c r="H688" s="28"/>
      <c r="I688" s="28"/>
      <c r="J688" s="28"/>
      <c r="K688" s="28"/>
      <c r="L688" s="31"/>
    </row>
    <row r="689" spans="1:12" x14ac:dyDescent="0.25">
      <c r="A689" s="27">
        <v>7501</v>
      </c>
      <c r="B689" s="27" t="s">
        <v>192</v>
      </c>
      <c r="C689" s="28">
        <v>430000</v>
      </c>
      <c r="D689" s="28">
        <v>430000</v>
      </c>
      <c r="E689" s="29">
        <f>SUM(E690:E693)</f>
        <v>430000</v>
      </c>
      <c r="F689" s="28"/>
      <c r="G689" s="28"/>
      <c r="H689" s="28"/>
      <c r="I689" s="28"/>
      <c r="J689" s="28"/>
      <c r="K689" s="28"/>
      <c r="L689" s="31"/>
    </row>
    <row r="690" spans="1:12" x14ac:dyDescent="0.25">
      <c r="A690" s="27" t="s">
        <v>1109</v>
      </c>
      <c r="B690" s="27" t="s">
        <v>1110</v>
      </c>
      <c r="C690" s="28">
        <v>130000</v>
      </c>
      <c r="D690" s="28">
        <v>130000</v>
      </c>
      <c r="E690" s="29">
        <v>130000</v>
      </c>
      <c r="F690" s="28"/>
      <c r="G690" s="28"/>
      <c r="H690" s="28"/>
      <c r="I690" s="28"/>
      <c r="J690" s="28"/>
      <c r="K690" s="28"/>
      <c r="L690" s="31">
        <f t="shared" ref="L690:L695" si="7">+D690+G690-I690+J690-K690</f>
        <v>130000</v>
      </c>
    </row>
    <row r="691" spans="1:12" x14ac:dyDescent="0.25">
      <c r="A691" s="27" t="s">
        <v>31</v>
      </c>
      <c r="B691" s="64" t="s">
        <v>1111</v>
      </c>
      <c r="C691" s="65">
        <v>30000</v>
      </c>
      <c r="D691" s="28">
        <v>30000</v>
      </c>
      <c r="E691" s="29">
        <v>30000</v>
      </c>
      <c r="F691" s="28"/>
      <c r="G691" s="28"/>
      <c r="H691" s="28"/>
      <c r="I691" s="28"/>
      <c r="J691" s="28"/>
      <c r="K691" s="28">
        <v>3000</v>
      </c>
      <c r="L691" s="31">
        <f t="shared" si="7"/>
        <v>27000</v>
      </c>
    </row>
    <row r="692" spans="1:12" x14ac:dyDescent="0.25">
      <c r="A692" s="27" t="s">
        <v>1112</v>
      </c>
      <c r="B692" s="27" t="s">
        <v>1113</v>
      </c>
      <c r="C692" s="28">
        <v>120000</v>
      </c>
      <c r="D692" s="28">
        <v>120000</v>
      </c>
      <c r="E692" s="29">
        <v>120000</v>
      </c>
      <c r="F692" s="28"/>
      <c r="G692" s="28"/>
      <c r="H692" s="28"/>
      <c r="I692" s="28"/>
      <c r="J692" s="28"/>
      <c r="K692" s="28"/>
      <c r="L692" s="31">
        <f t="shared" si="7"/>
        <v>120000</v>
      </c>
    </row>
    <row r="693" spans="1:12" x14ac:dyDescent="0.25">
      <c r="A693" s="27" t="s">
        <v>21</v>
      </c>
      <c r="B693" s="27" t="s">
        <v>1114</v>
      </c>
      <c r="C693" s="28">
        <v>150000</v>
      </c>
      <c r="D693" s="28">
        <v>150000</v>
      </c>
      <c r="E693" s="29">
        <v>150000</v>
      </c>
      <c r="F693" s="28"/>
      <c r="G693" s="28"/>
      <c r="H693" s="28"/>
      <c r="I693" s="28"/>
      <c r="J693" s="28">
        <v>30000</v>
      </c>
      <c r="K693" s="28"/>
      <c r="L693" s="31">
        <f t="shared" si="7"/>
        <v>180000</v>
      </c>
    </row>
    <row r="694" spans="1:12" x14ac:dyDescent="0.25">
      <c r="A694" s="41" t="s">
        <v>1115</v>
      </c>
      <c r="B694" s="41" t="s">
        <v>1116</v>
      </c>
      <c r="C694" s="39"/>
      <c r="D694" s="39"/>
      <c r="E694" s="29">
        <v>0</v>
      </c>
      <c r="F694" s="28"/>
      <c r="G694" s="28"/>
      <c r="H694" s="28"/>
      <c r="I694" s="28"/>
      <c r="J694" s="28">
        <v>37524</v>
      </c>
      <c r="K694" s="28"/>
      <c r="L694" s="31">
        <f t="shared" si="7"/>
        <v>37524</v>
      </c>
    </row>
    <row r="695" spans="1:12" x14ac:dyDescent="0.25">
      <c r="A695" s="41" t="s">
        <v>1117</v>
      </c>
      <c r="B695" s="41" t="s">
        <v>1118</v>
      </c>
      <c r="C695" s="39"/>
      <c r="D695" s="39"/>
      <c r="E695" s="29">
        <v>0</v>
      </c>
      <c r="F695" s="28"/>
      <c r="G695" s="28"/>
      <c r="H695" s="28"/>
      <c r="I695" s="28"/>
      <c r="J695" s="28">
        <v>21136</v>
      </c>
      <c r="K695" s="28"/>
      <c r="L695" s="31">
        <f t="shared" si="7"/>
        <v>21136</v>
      </c>
    </row>
    <row r="696" spans="1:12" s="66" customFormat="1" x14ac:dyDescent="0.25">
      <c r="A696" s="35"/>
      <c r="B696" s="32" t="s">
        <v>1119</v>
      </c>
      <c r="C696" s="47"/>
      <c r="D696" s="47">
        <v>0</v>
      </c>
      <c r="E696" s="47"/>
      <c r="F696" s="47"/>
      <c r="G696" s="47"/>
      <c r="H696" s="47"/>
      <c r="I696" s="47"/>
      <c r="J696" s="47"/>
      <c r="K696" s="47"/>
      <c r="L696" s="47"/>
    </row>
    <row r="697" spans="1:12" s="66" customFormat="1" x14ac:dyDescent="0.25">
      <c r="A697" s="32">
        <v>7501</v>
      </c>
      <c r="B697" s="32" t="s">
        <v>192</v>
      </c>
      <c r="C697" s="47"/>
      <c r="D697" s="47">
        <f>SUM(D698:D699)</f>
        <v>0</v>
      </c>
      <c r="E697" s="47">
        <f>SUM(E698:E699)</f>
        <v>0</v>
      </c>
      <c r="F697" s="47"/>
      <c r="G697" s="47"/>
      <c r="H697" s="47"/>
      <c r="I697" s="47"/>
      <c r="J697" s="47"/>
      <c r="K697" s="47"/>
      <c r="L697" s="47"/>
    </row>
    <row r="698" spans="1:12" s="66" customFormat="1" x14ac:dyDescent="0.25">
      <c r="A698" s="32" t="s">
        <v>1115</v>
      </c>
      <c r="B698" s="32" t="s">
        <v>1120</v>
      </c>
      <c r="C698" s="33"/>
      <c r="D698" s="33">
        <v>0</v>
      </c>
      <c r="E698" s="33">
        <v>0</v>
      </c>
      <c r="F698" s="47"/>
      <c r="G698" s="33">
        <v>14000</v>
      </c>
      <c r="H698" s="33"/>
      <c r="I698" s="47"/>
      <c r="J698" s="47"/>
      <c r="K698" s="47"/>
      <c r="L698" s="31">
        <f>+D698+G698-I698+J698-K698</f>
        <v>14000</v>
      </c>
    </row>
    <row r="699" spans="1:12" s="66" customFormat="1" x14ac:dyDescent="0.25">
      <c r="A699" s="32" t="s">
        <v>1121</v>
      </c>
      <c r="B699" s="32" t="s">
        <v>218</v>
      </c>
      <c r="C699" s="33"/>
      <c r="D699" s="33">
        <v>0</v>
      </c>
      <c r="E699" s="33">
        <v>0</v>
      </c>
      <c r="F699" s="47"/>
      <c r="G699" s="47"/>
      <c r="H699" s="47"/>
      <c r="I699" s="47"/>
      <c r="J699" s="47">
        <v>3500</v>
      </c>
      <c r="K699" s="47"/>
      <c r="L699" s="31">
        <f>+D699+G699-I699+J699-K699</f>
        <v>3500</v>
      </c>
    </row>
    <row r="700" spans="1:12" x14ac:dyDescent="0.25">
      <c r="A700" s="27"/>
      <c r="B700" s="27" t="s">
        <v>1122</v>
      </c>
      <c r="C700" s="28">
        <v>482876.32</v>
      </c>
      <c r="D700" s="67">
        <f>SUM(D702,D720)</f>
        <v>482376.32</v>
      </c>
      <c r="E700" s="30">
        <f>SUM(E702,E720)</f>
        <v>482376.32</v>
      </c>
      <c r="F700" s="28"/>
      <c r="G700" s="28"/>
      <c r="H700" s="28"/>
      <c r="I700" s="28"/>
      <c r="J700" s="28"/>
      <c r="K700" s="28"/>
      <c r="L700" s="31"/>
    </row>
    <row r="701" spans="1:12" x14ac:dyDescent="0.25">
      <c r="A701" s="27"/>
      <c r="B701" s="27" t="s">
        <v>1123</v>
      </c>
      <c r="C701" s="28">
        <v>416084.32</v>
      </c>
      <c r="D701" s="28">
        <v>415584.32</v>
      </c>
      <c r="E701" s="29"/>
      <c r="F701" s="28"/>
      <c r="G701" s="28"/>
      <c r="H701" s="28"/>
      <c r="I701" s="28"/>
      <c r="J701" s="28"/>
      <c r="K701" s="28"/>
      <c r="L701" s="31"/>
    </row>
    <row r="702" spans="1:12" x14ac:dyDescent="0.25">
      <c r="A702" s="27">
        <v>7801</v>
      </c>
      <c r="B702" s="27" t="s">
        <v>277</v>
      </c>
      <c r="C702" s="28">
        <v>416084.32</v>
      </c>
      <c r="D702" s="68">
        <f>SUM(D703:D717)</f>
        <v>415584.32</v>
      </c>
      <c r="E702" s="29">
        <f>SUM(E703:E717)</f>
        <v>415584.32</v>
      </c>
      <c r="F702" s="28"/>
      <c r="G702" s="28"/>
      <c r="H702" s="28"/>
      <c r="I702" s="28"/>
      <c r="J702" s="28"/>
      <c r="K702" s="28"/>
      <c r="L702" s="31"/>
    </row>
    <row r="703" spans="1:12" x14ac:dyDescent="0.25">
      <c r="A703" s="27" t="s">
        <v>1124</v>
      </c>
      <c r="B703" s="27" t="s">
        <v>1125</v>
      </c>
      <c r="C703" s="28">
        <v>10000</v>
      </c>
      <c r="D703" s="28">
        <v>10000</v>
      </c>
      <c r="E703" s="29">
        <v>10000</v>
      </c>
      <c r="F703" s="28"/>
      <c r="G703" s="28"/>
      <c r="H703" s="28"/>
      <c r="I703" s="28"/>
      <c r="J703" s="28"/>
      <c r="K703" s="28"/>
      <c r="L703" s="31">
        <f t="shared" ref="L703:L717" si="8">+D703+G703-I703+J703-K703</f>
        <v>10000</v>
      </c>
    </row>
    <row r="704" spans="1:12" x14ac:dyDescent="0.25">
      <c r="A704" s="27" t="s">
        <v>1126</v>
      </c>
      <c r="B704" s="27" t="s">
        <v>1127</v>
      </c>
      <c r="C704" s="28">
        <v>200000</v>
      </c>
      <c r="D704" s="28">
        <v>200000</v>
      </c>
      <c r="E704" s="29">
        <v>200000</v>
      </c>
      <c r="F704" s="28"/>
      <c r="G704" s="28"/>
      <c r="H704" s="28"/>
      <c r="I704" s="28"/>
      <c r="J704" s="28"/>
      <c r="K704" s="28">
        <v>131000</v>
      </c>
      <c r="L704" s="31">
        <f t="shared" si="8"/>
        <v>69000</v>
      </c>
    </row>
    <row r="705" spans="1:12" x14ac:dyDescent="0.25">
      <c r="A705" s="27" t="s">
        <v>1126</v>
      </c>
      <c r="B705" s="69" t="s">
        <v>1128</v>
      </c>
      <c r="C705" s="28"/>
      <c r="D705" s="28"/>
      <c r="E705" s="70">
        <v>0</v>
      </c>
      <c r="F705" s="28"/>
      <c r="G705" s="28"/>
      <c r="H705" s="28"/>
      <c r="I705" s="28"/>
      <c r="J705" s="28">
        <v>141000</v>
      </c>
      <c r="K705" s="28"/>
      <c r="L705" s="31">
        <f t="shared" si="8"/>
        <v>141000</v>
      </c>
    </row>
    <row r="706" spans="1:12" x14ac:dyDescent="0.25">
      <c r="A706" s="27" t="s">
        <v>1129</v>
      </c>
      <c r="B706" s="27" t="s">
        <v>1130</v>
      </c>
      <c r="C706" s="28">
        <v>23500</v>
      </c>
      <c r="D706" s="28">
        <v>23500</v>
      </c>
      <c r="E706" s="29">
        <v>23500</v>
      </c>
      <c r="F706" s="28"/>
      <c r="G706" s="28"/>
      <c r="H706" s="28"/>
      <c r="I706" s="28"/>
      <c r="J706" s="28"/>
      <c r="K706" s="28"/>
      <c r="L706" s="31">
        <f t="shared" si="8"/>
        <v>23500</v>
      </c>
    </row>
    <row r="707" spans="1:12" x14ac:dyDescent="0.25">
      <c r="A707" s="27" t="s">
        <v>1131</v>
      </c>
      <c r="B707" s="27" t="s">
        <v>1132</v>
      </c>
      <c r="C707" s="28">
        <v>20000</v>
      </c>
      <c r="D707" s="28">
        <v>20000</v>
      </c>
      <c r="E707" s="29">
        <v>20000</v>
      </c>
      <c r="F707" s="28"/>
      <c r="G707" s="28"/>
      <c r="H707" s="28"/>
      <c r="I707" s="28"/>
      <c r="J707" s="28"/>
      <c r="K707" s="28">
        <v>20000</v>
      </c>
      <c r="L707" s="31">
        <f t="shared" si="8"/>
        <v>0</v>
      </c>
    </row>
    <row r="708" spans="1:12" x14ac:dyDescent="0.25">
      <c r="A708" s="27" t="s">
        <v>1133</v>
      </c>
      <c r="B708" s="27" t="s">
        <v>1134</v>
      </c>
      <c r="C708" s="28">
        <v>20000</v>
      </c>
      <c r="D708" s="28">
        <v>20000</v>
      </c>
      <c r="E708" s="29">
        <v>20000</v>
      </c>
      <c r="F708" s="28"/>
      <c r="G708" s="28"/>
      <c r="H708" s="28"/>
      <c r="I708" s="28"/>
      <c r="J708" s="28"/>
      <c r="K708" s="28"/>
      <c r="L708" s="31">
        <f t="shared" si="8"/>
        <v>20000</v>
      </c>
    </row>
    <row r="709" spans="1:12" x14ac:dyDescent="0.25">
      <c r="A709" s="27" t="s">
        <v>1135</v>
      </c>
      <c r="B709" s="27" t="s">
        <v>1136</v>
      </c>
      <c r="C709" s="28">
        <v>20000</v>
      </c>
      <c r="D709" s="28">
        <v>20000</v>
      </c>
      <c r="E709" s="29">
        <v>20000</v>
      </c>
      <c r="F709" s="28"/>
      <c r="G709" s="28"/>
      <c r="H709" s="28"/>
      <c r="I709" s="28"/>
      <c r="J709" s="28"/>
      <c r="K709" s="28"/>
      <c r="L709" s="31">
        <f t="shared" si="8"/>
        <v>20000</v>
      </c>
    </row>
    <row r="710" spans="1:12" x14ac:dyDescent="0.25">
      <c r="A710" s="27" t="s">
        <v>1137</v>
      </c>
      <c r="B710" s="27" t="s">
        <v>1138</v>
      </c>
      <c r="C710" s="28">
        <v>20000</v>
      </c>
      <c r="D710" s="28">
        <v>20000</v>
      </c>
      <c r="E710" s="29">
        <v>20000</v>
      </c>
      <c r="F710" s="28"/>
      <c r="G710" s="28"/>
      <c r="H710" s="28"/>
      <c r="I710" s="28"/>
      <c r="J710" s="28"/>
      <c r="K710" s="28"/>
      <c r="L710" s="31">
        <f t="shared" si="8"/>
        <v>20000</v>
      </c>
    </row>
    <row r="711" spans="1:12" x14ac:dyDescent="0.25">
      <c r="A711" s="27" t="s">
        <v>1139</v>
      </c>
      <c r="B711" s="27" t="s">
        <v>1140</v>
      </c>
      <c r="C711" s="28">
        <v>29000</v>
      </c>
      <c r="D711" s="28">
        <v>28500</v>
      </c>
      <c r="E711" s="29">
        <v>28500</v>
      </c>
      <c r="F711" s="28"/>
      <c r="G711" s="28"/>
      <c r="H711" s="28"/>
      <c r="I711" s="28"/>
      <c r="J711" s="28"/>
      <c r="K711" s="28"/>
      <c r="L711" s="31">
        <f t="shared" si="8"/>
        <v>28500</v>
      </c>
    </row>
    <row r="712" spans="1:12" x14ac:dyDescent="0.25">
      <c r="A712" s="27" t="s">
        <v>1141</v>
      </c>
      <c r="B712" s="27" t="s">
        <v>1142</v>
      </c>
      <c r="C712" s="28">
        <v>28000</v>
      </c>
      <c r="D712" s="28">
        <v>28000</v>
      </c>
      <c r="E712" s="29">
        <v>28000</v>
      </c>
      <c r="F712" s="28"/>
      <c r="G712" s="28"/>
      <c r="H712" s="28"/>
      <c r="I712" s="28"/>
      <c r="J712" s="28"/>
      <c r="K712" s="28"/>
      <c r="L712" s="31">
        <f t="shared" si="8"/>
        <v>28000</v>
      </c>
    </row>
    <row r="713" spans="1:12" x14ac:dyDescent="0.25">
      <c r="A713" s="27" t="s">
        <v>1143</v>
      </c>
      <c r="B713" s="27" t="s">
        <v>1144</v>
      </c>
      <c r="C713" s="28">
        <v>45584.32</v>
      </c>
      <c r="D713" s="28">
        <v>45584.32</v>
      </c>
      <c r="E713" s="29">
        <v>45584.32</v>
      </c>
      <c r="F713" s="28"/>
      <c r="G713" s="28"/>
      <c r="H713" s="28"/>
      <c r="I713" s="28"/>
      <c r="J713" s="28"/>
      <c r="K713" s="28">
        <v>45584.32</v>
      </c>
      <c r="L713" s="31">
        <f t="shared" si="8"/>
        <v>0</v>
      </c>
    </row>
    <row r="714" spans="1:12" x14ac:dyDescent="0.25">
      <c r="A714" s="27" t="s">
        <v>1145</v>
      </c>
      <c r="B714" s="27" t="s">
        <v>1146</v>
      </c>
      <c r="C714" s="28"/>
      <c r="D714" s="28"/>
      <c r="E714" s="29">
        <v>0</v>
      </c>
      <c r="F714" s="28"/>
      <c r="G714" s="28"/>
      <c r="H714" s="28"/>
      <c r="I714" s="28"/>
      <c r="J714" s="28">
        <v>13100</v>
      </c>
      <c r="K714" s="28"/>
      <c r="L714" s="31">
        <f t="shared" si="8"/>
        <v>13100</v>
      </c>
    </row>
    <row r="715" spans="1:12" x14ac:dyDescent="0.25">
      <c r="A715" s="27" t="s">
        <v>1147</v>
      </c>
      <c r="B715" s="27" t="s">
        <v>1148</v>
      </c>
      <c r="C715" s="28"/>
      <c r="D715" s="28"/>
      <c r="E715" s="29">
        <v>0</v>
      </c>
      <c r="F715" s="28"/>
      <c r="G715" s="28"/>
      <c r="H715" s="28"/>
      <c r="I715" s="28"/>
      <c r="J715" s="28">
        <v>20000</v>
      </c>
      <c r="K715" s="28"/>
      <c r="L715" s="31">
        <f t="shared" si="8"/>
        <v>20000</v>
      </c>
    </row>
    <row r="716" spans="1:12" x14ac:dyDescent="0.25">
      <c r="A716" s="27" t="s">
        <v>1149</v>
      </c>
      <c r="B716" s="27" t="s">
        <v>1150</v>
      </c>
      <c r="C716" s="28"/>
      <c r="D716" s="28"/>
      <c r="E716" s="29">
        <v>0</v>
      </c>
      <c r="F716" s="28"/>
      <c r="G716" s="28"/>
      <c r="H716" s="28"/>
      <c r="I716" s="28"/>
      <c r="J716" s="28">
        <v>20000</v>
      </c>
      <c r="K716" s="28"/>
      <c r="L716" s="31">
        <f t="shared" si="8"/>
        <v>20000</v>
      </c>
    </row>
    <row r="717" spans="1:12" x14ac:dyDescent="0.25">
      <c r="A717" s="27" t="s">
        <v>1149</v>
      </c>
      <c r="B717" s="27" t="s">
        <v>1151</v>
      </c>
      <c r="C717" s="28"/>
      <c r="D717" s="28"/>
      <c r="E717" s="29">
        <v>0</v>
      </c>
      <c r="F717" s="28"/>
      <c r="G717" s="28"/>
      <c r="H717" s="28"/>
      <c r="I717" s="28"/>
      <c r="J717" s="28">
        <v>29828</v>
      </c>
      <c r="K717" s="28"/>
      <c r="L717" s="31">
        <f t="shared" si="8"/>
        <v>29828</v>
      </c>
    </row>
    <row r="718" spans="1:12" x14ac:dyDescent="0.25">
      <c r="A718" s="27" t="s">
        <v>1149</v>
      </c>
      <c r="B718" s="71" t="s">
        <v>1152</v>
      </c>
      <c r="C718" s="28"/>
      <c r="D718" s="28"/>
      <c r="E718" s="29">
        <v>0</v>
      </c>
      <c r="F718" s="28"/>
      <c r="G718" s="28">
        <v>28000</v>
      </c>
      <c r="H718" s="28"/>
      <c r="I718" s="28"/>
      <c r="J718" s="28"/>
      <c r="K718" s="28"/>
      <c r="L718" s="31">
        <f>+D718+G718-I718+J718-K718</f>
        <v>28000</v>
      </c>
    </row>
    <row r="719" spans="1:12" x14ac:dyDescent="0.25">
      <c r="A719" s="27"/>
      <c r="B719" s="27" t="s">
        <v>1153</v>
      </c>
      <c r="C719" s="28">
        <v>66792</v>
      </c>
      <c r="D719" s="28"/>
      <c r="E719" s="29"/>
      <c r="F719" s="28"/>
      <c r="G719" s="28"/>
      <c r="H719" s="28"/>
      <c r="I719" s="28"/>
      <c r="J719" s="28"/>
      <c r="K719" s="28"/>
      <c r="L719" s="31"/>
    </row>
    <row r="720" spans="1:12" x14ac:dyDescent="0.25">
      <c r="A720" s="27">
        <v>7802</v>
      </c>
      <c r="B720" s="27" t="s">
        <v>780</v>
      </c>
      <c r="C720" s="28">
        <v>66792</v>
      </c>
      <c r="D720" s="28">
        <v>66792</v>
      </c>
      <c r="E720" s="29">
        <f>SUM(E721:E724)</f>
        <v>66792</v>
      </c>
      <c r="F720" s="28"/>
      <c r="G720" s="28"/>
      <c r="H720" s="28"/>
      <c r="I720" s="28"/>
      <c r="J720" s="28"/>
      <c r="K720" s="28"/>
      <c r="L720" s="31"/>
    </row>
    <row r="721" spans="1:13" x14ac:dyDescent="0.25">
      <c r="A721" s="27" t="s">
        <v>1154</v>
      </c>
      <c r="B721" s="27" t="s">
        <v>1155</v>
      </c>
      <c r="C721" s="28">
        <v>25000</v>
      </c>
      <c r="D721" s="28">
        <v>25000</v>
      </c>
      <c r="E721" s="29">
        <v>25000</v>
      </c>
      <c r="F721" s="28"/>
      <c r="G721" s="28"/>
      <c r="H721" s="28"/>
      <c r="I721" s="28"/>
      <c r="J721" s="28"/>
      <c r="K721" s="28"/>
      <c r="L721" s="31">
        <f>+D721+G721-I721+J721-K721</f>
        <v>25000</v>
      </c>
    </row>
    <row r="722" spans="1:13" x14ac:dyDescent="0.25">
      <c r="A722" s="27" t="s">
        <v>1156</v>
      </c>
      <c r="B722" s="27" t="s">
        <v>1157</v>
      </c>
      <c r="C722" s="28">
        <v>30000</v>
      </c>
      <c r="D722" s="28">
        <v>30000</v>
      </c>
      <c r="E722" s="29">
        <v>30000</v>
      </c>
      <c r="F722" s="28"/>
      <c r="G722" s="28"/>
      <c r="H722" s="28"/>
      <c r="I722" s="28"/>
      <c r="J722" s="28"/>
      <c r="K722" s="28">
        <v>16500</v>
      </c>
      <c r="L722" s="31">
        <f>+D722+G722-I722+J722-K722</f>
        <v>13500</v>
      </c>
    </row>
    <row r="723" spans="1:13" x14ac:dyDescent="0.25">
      <c r="A723" s="27" t="s">
        <v>1158</v>
      </c>
      <c r="B723" s="27" t="s">
        <v>1159</v>
      </c>
      <c r="C723" s="28">
        <v>10000</v>
      </c>
      <c r="D723" s="28">
        <v>10000</v>
      </c>
      <c r="E723" s="29">
        <v>10000</v>
      </c>
      <c r="F723" s="28"/>
      <c r="G723" s="28"/>
      <c r="H723" s="28"/>
      <c r="I723" s="28"/>
      <c r="J723" s="28"/>
      <c r="K723" s="28"/>
      <c r="L723" s="31">
        <f>+D723+G723-I723+J723-K723</f>
        <v>10000</v>
      </c>
    </row>
    <row r="724" spans="1:13" x14ac:dyDescent="0.25">
      <c r="A724" s="27" t="s">
        <v>1160</v>
      </c>
      <c r="B724" s="27" t="s">
        <v>1161</v>
      </c>
      <c r="C724" s="28">
        <v>1792</v>
      </c>
      <c r="D724" s="28">
        <v>1792</v>
      </c>
      <c r="E724" s="29">
        <v>1792</v>
      </c>
      <c r="F724" s="28"/>
      <c r="G724" s="28"/>
      <c r="H724" s="28"/>
      <c r="I724" s="28"/>
      <c r="J724" s="28"/>
      <c r="K724" s="28"/>
      <c r="L724" s="31">
        <f>+D724+G724-I724+J724-K724</f>
        <v>1792</v>
      </c>
    </row>
    <row r="725" spans="1:13" x14ac:dyDescent="0.25">
      <c r="A725" s="32"/>
      <c r="B725" s="72" t="s">
        <v>1162</v>
      </c>
      <c r="C725" s="33"/>
      <c r="D725" s="33"/>
      <c r="E725" s="73">
        <f>SUM(E726,E729)</f>
        <v>0</v>
      </c>
      <c r="F725" s="33"/>
      <c r="G725" s="33"/>
      <c r="H725" s="47"/>
      <c r="I725" s="47"/>
      <c r="J725" s="47"/>
      <c r="K725" s="47"/>
      <c r="L725" s="47"/>
    </row>
    <row r="726" spans="1:13" x14ac:dyDescent="0.25">
      <c r="A726" s="32"/>
      <c r="B726" s="72" t="s">
        <v>1163</v>
      </c>
      <c r="C726" s="33"/>
      <c r="D726" s="33"/>
      <c r="E726" s="73">
        <f>SUM(E727:E732)</f>
        <v>0</v>
      </c>
      <c r="F726" s="33"/>
      <c r="G726" s="33"/>
      <c r="H726" s="47"/>
      <c r="I726" s="47"/>
      <c r="J726" s="47"/>
      <c r="K726" s="47"/>
      <c r="L726" s="47"/>
    </row>
    <row r="727" spans="1:13" x14ac:dyDescent="0.25">
      <c r="A727" s="32">
        <v>7308</v>
      </c>
      <c r="B727" s="32" t="s">
        <v>134</v>
      </c>
      <c r="C727" s="33"/>
      <c r="D727" s="33">
        <v>0</v>
      </c>
      <c r="E727" s="33">
        <v>0</v>
      </c>
      <c r="F727" s="33"/>
      <c r="G727" s="33"/>
      <c r="H727" s="47"/>
      <c r="I727" s="47"/>
      <c r="J727" s="47"/>
      <c r="K727" s="47"/>
      <c r="L727" s="31">
        <f>+D727+G727-I727+J727-K727</f>
        <v>0</v>
      </c>
    </row>
    <row r="728" spans="1:13" x14ac:dyDescent="0.25">
      <c r="A728" s="32" t="s">
        <v>1164</v>
      </c>
      <c r="B728" s="32" t="s">
        <v>1165</v>
      </c>
      <c r="C728" s="33"/>
      <c r="D728" s="33">
        <v>0</v>
      </c>
      <c r="E728" s="33">
        <v>0</v>
      </c>
      <c r="F728" s="33"/>
      <c r="G728" s="74">
        <v>60000</v>
      </c>
      <c r="H728" s="47"/>
      <c r="I728" s="47"/>
      <c r="J728" s="47"/>
      <c r="K728" s="47"/>
      <c r="L728" s="31">
        <f>+D728+G728-I728+J728-K728</f>
        <v>60000</v>
      </c>
    </row>
    <row r="729" spans="1:13" x14ac:dyDescent="0.25">
      <c r="A729" s="32"/>
      <c r="B729" s="32" t="s">
        <v>563</v>
      </c>
      <c r="C729" s="33"/>
      <c r="D729" s="33"/>
      <c r="E729" s="73">
        <f>SUM(E730:E732)</f>
        <v>0</v>
      </c>
      <c r="F729" s="33"/>
      <c r="G729" s="33"/>
      <c r="H729" s="47"/>
      <c r="I729" s="47"/>
      <c r="J729" s="47"/>
      <c r="K729" s="47"/>
      <c r="L729" s="31"/>
    </row>
    <row r="730" spans="1:13" x14ac:dyDescent="0.25">
      <c r="A730" s="32">
        <v>8401</v>
      </c>
      <c r="B730" s="32" t="s">
        <v>163</v>
      </c>
      <c r="C730" s="33"/>
      <c r="D730" s="33">
        <v>0</v>
      </c>
      <c r="E730" s="33">
        <v>0</v>
      </c>
      <c r="F730" s="33"/>
      <c r="G730" s="33"/>
      <c r="H730" s="47"/>
      <c r="I730" s="47"/>
      <c r="J730" s="47"/>
      <c r="K730" s="47"/>
      <c r="L730" s="31"/>
    </row>
    <row r="731" spans="1:13" x14ac:dyDescent="0.25">
      <c r="A731" s="32" t="s">
        <v>1166</v>
      </c>
      <c r="B731" s="32" t="s">
        <v>123</v>
      </c>
      <c r="C731" s="33"/>
      <c r="D731" s="33">
        <v>0</v>
      </c>
      <c r="E731" s="33">
        <v>0</v>
      </c>
      <c r="F731" s="33"/>
      <c r="G731" s="74">
        <v>235200</v>
      </c>
      <c r="H731" s="47"/>
      <c r="I731" s="47"/>
      <c r="J731" s="47"/>
      <c r="K731" s="47"/>
      <c r="L731" s="31">
        <f>+D731+G731-I731+J731-K731</f>
        <v>235200</v>
      </c>
    </row>
    <row r="732" spans="1:13" x14ac:dyDescent="0.25">
      <c r="A732" s="32" t="s">
        <v>1167</v>
      </c>
      <c r="B732" s="32" t="s">
        <v>125</v>
      </c>
      <c r="C732" s="33"/>
      <c r="D732" s="33">
        <v>0</v>
      </c>
      <c r="E732" s="33">
        <v>0</v>
      </c>
      <c r="F732" s="33"/>
      <c r="G732" s="74">
        <v>296800</v>
      </c>
      <c r="H732" s="47"/>
      <c r="I732" s="47"/>
      <c r="J732" s="47"/>
      <c r="K732" s="47"/>
      <c r="L732" s="31">
        <f>+D732+G732-I732+J732-K732</f>
        <v>296800</v>
      </c>
    </row>
    <row r="733" spans="1:13" x14ac:dyDescent="0.25">
      <c r="A733" s="27"/>
      <c r="B733" s="75" t="s">
        <v>40</v>
      </c>
      <c r="C733" s="28">
        <v>19432337.309999999</v>
      </c>
      <c r="D733" s="28">
        <v>20076517.18</v>
      </c>
      <c r="E733" s="30">
        <f>SUM(E736,E745,E811,E936)</f>
        <v>20076517.18</v>
      </c>
      <c r="F733" s="28"/>
      <c r="G733" s="28"/>
      <c r="H733" s="28"/>
      <c r="I733" s="28"/>
      <c r="J733" s="28"/>
      <c r="K733" s="28"/>
      <c r="L733" s="31"/>
      <c r="M733" s="44">
        <f>SUM(L734:L1003)</f>
        <v>21087443.359999999</v>
      </c>
    </row>
    <row r="734" spans="1:13" x14ac:dyDescent="0.25">
      <c r="A734" s="27"/>
      <c r="B734" s="27" t="s">
        <v>41</v>
      </c>
      <c r="C734" s="28">
        <v>416012.48</v>
      </c>
      <c r="D734" s="28"/>
      <c r="E734" s="29"/>
      <c r="F734" s="28"/>
      <c r="G734" s="28"/>
      <c r="H734" s="28"/>
      <c r="I734" s="28"/>
      <c r="J734" s="28"/>
      <c r="K734" s="28"/>
      <c r="L734" s="31"/>
    </row>
    <row r="735" spans="1:13" x14ac:dyDescent="0.25">
      <c r="A735" s="27"/>
      <c r="B735" s="27" t="s">
        <v>42</v>
      </c>
      <c r="C735" s="28">
        <v>416012.48</v>
      </c>
      <c r="D735" s="28"/>
      <c r="E735" s="29"/>
      <c r="F735" s="28"/>
      <c r="G735" s="28"/>
      <c r="H735" s="28"/>
      <c r="I735" s="28"/>
      <c r="J735" s="28"/>
      <c r="K735" s="28"/>
      <c r="L735" s="31"/>
    </row>
    <row r="736" spans="1:13" x14ac:dyDescent="0.25">
      <c r="A736" s="27"/>
      <c r="B736" s="27" t="s">
        <v>43</v>
      </c>
      <c r="C736" s="28">
        <v>416012.48</v>
      </c>
      <c r="D736" s="28">
        <v>416012.48</v>
      </c>
      <c r="E736" s="30">
        <f>SUM(E737,E740)</f>
        <v>416012.48</v>
      </c>
      <c r="F736" s="28"/>
      <c r="G736" s="28"/>
      <c r="H736" s="28"/>
      <c r="I736" s="28"/>
      <c r="J736" s="28"/>
      <c r="K736" s="28"/>
      <c r="L736" s="31"/>
    </row>
    <row r="737" spans="1:12" x14ac:dyDescent="0.25">
      <c r="A737" s="27">
        <v>7504</v>
      </c>
      <c r="B737" s="27" t="s">
        <v>44</v>
      </c>
      <c r="C737" s="28">
        <v>293387.78999999998</v>
      </c>
      <c r="D737" s="28">
        <v>294856.78999999998</v>
      </c>
      <c r="E737" s="29">
        <f>SUM(E738:E739)</f>
        <v>294856.78999999998</v>
      </c>
      <c r="F737" s="28"/>
      <c r="G737" s="28"/>
      <c r="H737" s="28"/>
      <c r="I737" s="28"/>
      <c r="J737" s="28"/>
      <c r="K737" s="28"/>
      <c r="L737" s="31"/>
    </row>
    <row r="738" spans="1:12" x14ac:dyDescent="0.25">
      <c r="A738" s="27" t="s">
        <v>45</v>
      </c>
      <c r="B738" s="27" t="s">
        <v>46</v>
      </c>
      <c r="C738" s="28">
        <v>13891.69</v>
      </c>
      <c r="D738" s="28">
        <v>15360.69</v>
      </c>
      <c r="E738" s="29">
        <v>15360.69</v>
      </c>
      <c r="F738" s="28"/>
      <c r="G738" s="28"/>
      <c r="H738" s="28"/>
      <c r="I738" s="28"/>
      <c r="J738" s="28">
        <v>1469</v>
      </c>
      <c r="K738" s="28"/>
      <c r="L738" s="31">
        <f>+D738+G738-I738+J738-K738</f>
        <v>16829.690000000002</v>
      </c>
    </row>
    <row r="739" spans="1:12" x14ac:dyDescent="0.25">
      <c r="A739" s="27" t="s">
        <v>47</v>
      </c>
      <c r="B739" s="27" t="s">
        <v>48</v>
      </c>
      <c r="C739" s="28">
        <v>279496.09999999998</v>
      </c>
      <c r="D739" s="28">
        <v>279496.09999999998</v>
      </c>
      <c r="E739" s="29">
        <v>279496.09999999998</v>
      </c>
      <c r="F739" s="28"/>
      <c r="G739" s="28"/>
      <c r="H739" s="28"/>
      <c r="I739" s="28"/>
      <c r="J739" s="28"/>
      <c r="K739" s="28"/>
      <c r="L739" s="31">
        <f>+D739+G739-I739+J739-K739</f>
        <v>279496.09999999998</v>
      </c>
    </row>
    <row r="740" spans="1:12" x14ac:dyDescent="0.25">
      <c r="A740" s="27">
        <v>7505</v>
      </c>
      <c r="B740" s="27" t="s">
        <v>49</v>
      </c>
      <c r="C740" s="28">
        <v>122624.69</v>
      </c>
      <c r="D740" s="28">
        <v>121155.69</v>
      </c>
      <c r="E740" s="29">
        <f>SUM(E741:E744)</f>
        <v>121155.69</v>
      </c>
      <c r="F740" s="28"/>
      <c r="G740" s="28"/>
      <c r="H740" s="28"/>
      <c r="I740" s="28"/>
      <c r="J740" s="28"/>
      <c r="K740" s="28"/>
      <c r="L740" s="31"/>
    </row>
    <row r="741" spans="1:12" x14ac:dyDescent="0.25">
      <c r="A741" s="27" t="s">
        <v>50</v>
      </c>
      <c r="B741" s="27" t="s">
        <v>51</v>
      </c>
      <c r="C741" s="28">
        <v>45000</v>
      </c>
      <c r="D741" s="28">
        <v>43531</v>
      </c>
      <c r="E741" s="29">
        <v>43531</v>
      </c>
      <c r="F741" s="28"/>
      <c r="G741" s="28"/>
      <c r="H741" s="28"/>
      <c r="I741" s="28"/>
      <c r="J741" s="28"/>
      <c r="K741" s="28">
        <v>28500</v>
      </c>
      <c r="L741" s="31">
        <f>+D741+G741-I741+J741-K741</f>
        <v>15031</v>
      </c>
    </row>
    <row r="742" spans="1:12" x14ac:dyDescent="0.25">
      <c r="A742" s="27" t="s">
        <v>52</v>
      </c>
      <c r="B742" s="27" t="s">
        <v>53</v>
      </c>
      <c r="C742" s="28">
        <v>45000</v>
      </c>
      <c r="D742" s="28">
        <v>45000</v>
      </c>
      <c r="E742" s="29">
        <v>45000</v>
      </c>
      <c r="F742" s="28"/>
      <c r="G742" s="28"/>
      <c r="H742" s="28"/>
      <c r="I742" s="28"/>
      <c r="J742" s="28"/>
      <c r="K742" s="28">
        <v>45000</v>
      </c>
      <c r="L742" s="31">
        <f>+D742+G742-I742+J742-K742</f>
        <v>0</v>
      </c>
    </row>
    <row r="743" spans="1:12" x14ac:dyDescent="0.25">
      <c r="A743" s="27" t="s">
        <v>54</v>
      </c>
      <c r="B743" s="27" t="s">
        <v>55</v>
      </c>
      <c r="C743" s="28">
        <v>30000</v>
      </c>
      <c r="D743" s="28">
        <v>30000</v>
      </c>
      <c r="E743" s="29">
        <v>30000</v>
      </c>
      <c r="F743" s="28"/>
      <c r="G743" s="28"/>
      <c r="H743" s="28"/>
      <c r="I743" s="28"/>
      <c r="J743" s="28"/>
      <c r="K743" s="28"/>
      <c r="L743" s="31">
        <f>+D743+G743-I743+J743-K743</f>
        <v>30000</v>
      </c>
    </row>
    <row r="744" spans="1:12" x14ac:dyDescent="0.25">
      <c r="A744" s="27" t="s">
        <v>56</v>
      </c>
      <c r="B744" s="27" t="s">
        <v>57</v>
      </c>
      <c r="C744" s="28">
        <v>2624.69</v>
      </c>
      <c r="D744" s="28">
        <v>2624.69</v>
      </c>
      <c r="E744" s="29">
        <v>2624.69</v>
      </c>
      <c r="F744" s="28"/>
      <c r="G744" s="28"/>
      <c r="H744" s="28"/>
      <c r="I744" s="28"/>
      <c r="J744" s="28"/>
      <c r="K744" s="28"/>
      <c r="L744" s="31">
        <f>+D744+G744-I744+J744-K744</f>
        <v>2624.69</v>
      </c>
    </row>
    <row r="745" spans="1:12" x14ac:dyDescent="0.25">
      <c r="A745" s="27"/>
      <c r="B745" s="27" t="s">
        <v>58</v>
      </c>
      <c r="C745" s="28">
        <v>5244744.91</v>
      </c>
      <c r="D745" s="28">
        <v>5423456.5</v>
      </c>
      <c r="E745" s="30">
        <f>+E746</f>
        <v>5423456.5</v>
      </c>
      <c r="F745" s="28"/>
      <c r="G745" s="28"/>
      <c r="H745" s="28"/>
      <c r="I745" s="28"/>
      <c r="J745" s="28"/>
      <c r="K745" s="28"/>
      <c r="L745" s="31"/>
    </row>
    <row r="746" spans="1:12" x14ac:dyDescent="0.25">
      <c r="A746" s="27"/>
      <c r="B746" s="27" t="s">
        <v>42</v>
      </c>
      <c r="C746" s="28">
        <v>5244744.91</v>
      </c>
      <c r="D746" s="28">
        <v>5423456.5</v>
      </c>
      <c r="E746" s="29">
        <f>+E747+E774+E801+E807</f>
        <v>5423456.5</v>
      </c>
      <c r="F746" s="28"/>
      <c r="G746" s="28"/>
      <c r="H746" s="28"/>
      <c r="I746" s="28"/>
      <c r="J746" s="28"/>
      <c r="K746" s="28"/>
      <c r="L746" s="31"/>
    </row>
    <row r="747" spans="1:12" x14ac:dyDescent="0.25">
      <c r="A747" s="27"/>
      <c r="B747" s="27" t="s">
        <v>59</v>
      </c>
      <c r="C747" s="28">
        <v>3049610.69</v>
      </c>
      <c r="D747" s="28">
        <v>3049539.87</v>
      </c>
      <c r="E747" s="29">
        <f>SUM(E748,E751,E759,E763,E770,E772)</f>
        <v>3049539.87</v>
      </c>
      <c r="F747" s="28"/>
      <c r="G747" s="28"/>
      <c r="H747" s="28"/>
      <c r="I747" s="28"/>
      <c r="J747" s="28"/>
      <c r="K747" s="28"/>
      <c r="L747" s="31"/>
    </row>
    <row r="748" spans="1:12" x14ac:dyDescent="0.25">
      <c r="A748" s="27">
        <v>7101</v>
      </c>
      <c r="B748" s="27" t="s">
        <v>60</v>
      </c>
      <c r="C748" s="28">
        <v>2158469.04</v>
      </c>
      <c r="D748" s="28">
        <v>2156180.7599999998</v>
      </c>
      <c r="E748" s="29">
        <f>SUM(E749:E750)</f>
        <v>2156180.7600000002</v>
      </c>
      <c r="F748" s="28"/>
      <c r="G748" s="28"/>
      <c r="H748" s="28"/>
      <c r="I748" s="28"/>
      <c r="J748" s="28"/>
      <c r="K748" s="28"/>
      <c r="L748" s="31"/>
    </row>
    <row r="749" spans="1:12" x14ac:dyDescent="0.25">
      <c r="A749" s="27" t="s">
        <v>61</v>
      </c>
      <c r="B749" s="27" t="s">
        <v>62</v>
      </c>
      <c r="C749" s="28">
        <v>131195.76</v>
      </c>
      <c r="D749" s="28">
        <v>128907.48</v>
      </c>
      <c r="E749" s="29">
        <v>128907.48</v>
      </c>
      <c r="F749" s="28"/>
      <c r="G749" s="28"/>
      <c r="H749" s="28"/>
      <c r="I749" s="28"/>
      <c r="J749" s="28"/>
      <c r="K749" s="28"/>
      <c r="L749" s="31">
        <f>+D749+G749-I749+J749-K749</f>
        <v>128907.48</v>
      </c>
    </row>
    <row r="750" spans="1:12" x14ac:dyDescent="0.25">
      <c r="A750" s="27" t="s">
        <v>63</v>
      </c>
      <c r="B750" s="27" t="s">
        <v>64</v>
      </c>
      <c r="C750" s="28">
        <v>2027273.28</v>
      </c>
      <c r="D750" s="28">
        <v>2027273.28</v>
      </c>
      <c r="E750" s="29">
        <v>2027273.28</v>
      </c>
      <c r="F750" s="28"/>
      <c r="G750" s="28"/>
      <c r="H750" s="28"/>
      <c r="I750" s="28"/>
      <c r="J750" s="28"/>
      <c r="K750" s="28"/>
      <c r="L750" s="31">
        <f>+D750+G750-I750+J750-K750</f>
        <v>2027273.28</v>
      </c>
    </row>
    <row r="751" spans="1:12" x14ac:dyDescent="0.25">
      <c r="A751" s="27">
        <v>7102</v>
      </c>
      <c r="B751" s="27" t="s">
        <v>65</v>
      </c>
      <c r="C751" s="28">
        <v>306738.03000000003</v>
      </c>
      <c r="D751" s="28">
        <v>306738.03000000003</v>
      </c>
      <c r="E751" s="29">
        <f>SUM(E752:E758)</f>
        <v>306738.03000000003</v>
      </c>
      <c r="F751" s="28"/>
      <c r="G751" s="28"/>
      <c r="H751" s="28"/>
      <c r="I751" s="28"/>
      <c r="J751" s="28"/>
      <c r="K751" s="28"/>
      <c r="L751" s="31"/>
    </row>
    <row r="752" spans="1:12" x14ac:dyDescent="0.25">
      <c r="A752" s="27" t="s">
        <v>66</v>
      </c>
      <c r="B752" s="27" t="s">
        <v>67</v>
      </c>
      <c r="C752" s="28">
        <v>17117.98</v>
      </c>
      <c r="D752" s="28">
        <v>17117.98</v>
      </c>
      <c r="E752" s="29">
        <v>17117.98</v>
      </c>
      <c r="F752" s="28"/>
      <c r="G752" s="28"/>
      <c r="H752" s="28"/>
      <c r="I752" s="28"/>
      <c r="J752" s="28"/>
      <c r="K752" s="28"/>
      <c r="L752" s="31">
        <f t="shared" ref="L752:L758" si="9">+D752+G752-I752+J752-K752</f>
        <v>17117.98</v>
      </c>
    </row>
    <row r="753" spans="1:12" x14ac:dyDescent="0.25">
      <c r="A753" s="27" t="s">
        <v>68</v>
      </c>
      <c r="B753" s="27" t="s">
        <v>69</v>
      </c>
      <c r="C753" s="28">
        <v>170182.54</v>
      </c>
      <c r="D753" s="28">
        <v>170182.54</v>
      </c>
      <c r="E753" s="29">
        <v>170182.54</v>
      </c>
      <c r="F753" s="28"/>
      <c r="G753" s="28"/>
      <c r="H753" s="28"/>
      <c r="I753" s="28"/>
      <c r="J753" s="28"/>
      <c r="K753" s="28"/>
      <c r="L753" s="31">
        <f t="shared" si="9"/>
        <v>170182.54</v>
      </c>
    </row>
    <row r="754" spans="1:12" x14ac:dyDescent="0.25">
      <c r="A754" s="27" t="s">
        <v>68</v>
      </c>
      <c r="B754" s="27" t="s">
        <v>1168</v>
      </c>
      <c r="C754" s="28"/>
      <c r="D754" s="28"/>
      <c r="E754" s="29">
        <v>0</v>
      </c>
      <c r="F754" s="28"/>
      <c r="G754" s="28"/>
      <c r="H754" s="28"/>
      <c r="I754" s="28"/>
      <c r="J754" s="39">
        <v>3795</v>
      </c>
      <c r="K754" s="28"/>
      <c r="L754" s="31">
        <f t="shared" si="9"/>
        <v>3795</v>
      </c>
    </row>
    <row r="755" spans="1:12" x14ac:dyDescent="0.25">
      <c r="A755" s="27" t="s">
        <v>72</v>
      </c>
      <c r="B755" s="27" t="s">
        <v>73</v>
      </c>
      <c r="C755" s="28">
        <v>14000.01</v>
      </c>
      <c r="D755" s="28">
        <v>14000.01</v>
      </c>
      <c r="E755" s="29">
        <v>14000.01</v>
      </c>
      <c r="F755" s="28"/>
      <c r="G755" s="28"/>
      <c r="H755" s="28"/>
      <c r="I755" s="28"/>
      <c r="J755" s="28"/>
      <c r="K755" s="28"/>
      <c r="L755" s="31">
        <f t="shared" si="9"/>
        <v>14000.01</v>
      </c>
    </row>
    <row r="756" spans="1:12" x14ac:dyDescent="0.25">
      <c r="A756" s="27" t="s">
        <v>74</v>
      </c>
      <c r="B756" s="27" t="s">
        <v>75</v>
      </c>
      <c r="C756" s="28">
        <v>80437.5</v>
      </c>
      <c r="D756" s="28">
        <v>80437.5</v>
      </c>
      <c r="E756" s="29">
        <v>80437.5</v>
      </c>
      <c r="F756" s="28"/>
      <c r="G756" s="28"/>
      <c r="H756" s="28"/>
      <c r="I756" s="28"/>
      <c r="J756" s="28"/>
      <c r="K756" s="28"/>
      <c r="L756" s="31">
        <f t="shared" si="9"/>
        <v>80437.5</v>
      </c>
    </row>
    <row r="757" spans="1:12" x14ac:dyDescent="0.25">
      <c r="A757" s="27" t="s">
        <v>74</v>
      </c>
      <c r="B757" s="27" t="s">
        <v>1169</v>
      </c>
      <c r="C757" s="28"/>
      <c r="D757" s="28"/>
      <c r="E757" s="29"/>
      <c r="F757" s="28"/>
      <c r="G757" s="28"/>
      <c r="H757" s="28"/>
      <c r="I757" s="28"/>
      <c r="J757" s="39">
        <v>3188</v>
      </c>
      <c r="K757" s="28"/>
      <c r="L757" s="31">
        <f t="shared" si="9"/>
        <v>3188</v>
      </c>
    </row>
    <row r="758" spans="1:12" x14ac:dyDescent="0.25">
      <c r="A758" s="27" t="s">
        <v>78</v>
      </c>
      <c r="B758" s="27" t="s">
        <v>79</v>
      </c>
      <c r="C758" s="28">
        <v>25000</v>
      </c>
      <c r="D758" s="28">
        <v>25000</v>
      </c>
      <c r="E758" s="29">
        <v>25000</v>
      </c>
      <c r="F758" s="28"/>
      <c r="G758" s="28"/>
      <c r="H758" s="28"/>
      <c r="I758" s="28"/>
      <c r="J758" s="28"/>
      <c r="K758" s="28"/>
      <c r="L758" s="31">
        <f t="shared" si="9"/>
        <v>25000</v>
      </c>
    </row>
    <row r="759" spans="1:12" x14ac:dyDescent="0.25">
      <c r="A759" s="27">
        <v>7105</v>
      </c>
      <c r="B759" s="27" t="s">
        <v>80</v>
      </c>
      <c r="C759" s="28">
        <v>69237.179999999993</v>
      </c>
      <c r="D759" s="28">
        <v>81237.179999999993</v>
      </c>
      <c r="E759" s="29">
        <f>SUM(E760:E762)</f>
        <v>81237.179999999993</v>
      </c>
      <c r="F759" s="28"/>
      <c r="G759" s="28"/>
      <c r="H759" s="28"/>
      <c r="I759" s="28"/>
      <c r="J759" s="28"/>
      <c r="K759" s="28"/>
      <c r="L759" s="31"/>
    </row>
    <row r="760" spans="1:12" x14ac:dyDescent="0.25">
      <c r="A760" s="27" t="s">
        <v>81</v>
      </c>
      <c r="B760" s="27" t="s">
        <v>82</v>
      </c>
      <c r="C760" s="28">
        <v>1000</v>
      </c>
      <c r="D760" s="28">
        <v>3000</v>
      </c>
      <c r="E760" s="29">
        <v>3000</v>
      </c>
      <c r="F760" s="28"/>
      <c r="G760" s="28"/>
      <c r="H760" s="28"/>
      <c r="I760" s="28"/>
      <c r="J760" s="28">
        <v>25000</v>
      </c>
      <c r="K760" s="28"/>
      <c r="L760" s="31">
        <f>+D760+G760-I760+J760-K760</f>
        <v>28000</v>
      </c>
    </row>
    <row r="761" spans="1:12" x14ac:dyDescent="0.25">
      <c r="A761" s="27" t="s">
        <v>83</v>
      </c>
      <c r="B761" s="27" t="s">
        <v>84</v>
      </c>
      <c r="C761" s="28">
        <v>65737.179999999993</v>
      </c>
      <c r="D761" s="28">
        <v>75737.179999999993</v>
      </c>
      <c r="E761" s="29">
        <v>75737.179999999993</v>
      </c>
      <c r="F761" s="28"/>
      <c r="G761" s="28"/>
      <c r="H761" s="28"/>
      <c r="I761" s="28"/>
      <c r="J761" s="39">
        <v>45540</v>
      </c>
      <c r="K761" s="28"/>
      <c r="L761" s="31">
        <f>+D761+G761-I761+J761-K761</f>
        <v>121277.18</v>
      </c>
    </row>
    <row r="762" spans="1:12" x14ac:dyDescent="0.25">
      <c r="A762" s="27" t="s">
        <v>85</v>
      </c>
      <c r="B762" s="27" t="s">
        <v>86</v>
      </c>
      <c r="C762" s="28">
        <v>2500</v>
      </c>
      <c r="D762" s="28">
        <v>2500</v>
      </c>
      <c r="E762" s="29">
        <v>2500</v>
      </c>
      <c r="F762" s="28"/>
      <c r="G762" s="28"/>
      <c r="H762" s="28"/>
      <c r="I762" s="28"/>
      <c r="J762" s="28"/>
      <c r="K762" s="28"/>
      <c r="L762" s="31">
        <f>+D762+G762-I762+J762-K762</f>
        <v>2500</v>
      </c>
    </row>
    <row r="763" spans="1:12" x14ac:dyDescent="0.25">
      <c r="A763" s="27">
        <v>7106</v>
      </c>
      <c r="B763" s="27" t="s">
        <v>87</v>
      </c>
      <c r="C763" s="28">
        <v>467478.33</v>
      </c>
      <c r="D763" s="28">
        <v>467695.79</v>
      </c>
      <c r="E763" s="29">
        <f>SUM(E764:E768)</f>
        <v>467695.79</v>
      </c>
      <c r="F763" s="28"/>
      <c r="G763" s="28"/>
      <c r="H763" s="28"/>
      <c r="I763" s="28"/>
      <c r="J763" s="28"/>
      <c r="K763" s="28"/>
      <c r="L763" s="31"/>
    </row>
    <row r="764" spans="1:12" x14ac:dyDescent="0.25">
      <c r="A764" s="27" t="s">
        <v>88</v>
      </c>
      <c r="B764" s="27" t="s">
        <v>89</v>
      </c>
      <c r="C764" s="28">
        <v>21204.84</v>
      </c>
      <c r="D764" s="28">
        <v>21422.3</v>
      </c>
      <c r="E764" s="29">
        <v>21422.3</v>
      </c>
      <c r="F764" s="28"/>
      <c r="G764" s="28"/>
      <c r="H764" s="28"/>
      <c r="I764" s="28"/>
      <c r="J764" s="28"/>
      <c r="K764" s="28"/>
      <c r="L764" s="31">
        <f t="shared" ref="L764:L769" si="10">+D764+G764-I764+J764-K764</f>
        <v>21422.3</v>
      </c>
    </row>
    <row r="765" spans="1:12" x14ac:dyDescent="0.25">
      <c r="A765" s="27" t="s">
        <v>90</v>
      </c>
      <c r="B765" s="27" t="s">
        <v>91</v>
      </c>
      <c r="C765" s="28">
        <v>248051.58</v>
      </c>
      <c r="D765" s="28">
        <v>248051.58</v>
      </c>
      <c r="E765" s="29">
        <v>248051.58</v>
      </c>
      <c r="F765" s="28"/>
      <c r="G765" s="28"/>
      <c r="H765" s="28"/>
      <c r="I765" s="28"/>
      <c r="J765" s="28"/>
      <c r="K765" s="28"/>
      <c r="L765" s="31">
        <f t="shared" si="10"/>
        <v>248051.58</v>
      </c>
    </row>
    <row r="766" spans="1:12" x14ac:dyDescent="0.25">
      <c r="A766" s="27" t="s">
        <v>90</v>
      </c>
      <c r="B766" s="27" t="s">
        <v>1170</v>
      </c>
      <c r="C766" s="28"/>
      <c r="D766" s="28"/>
      <c r="E766" s="29">
        <v>0</v>
      </c>
      <c r="F766" s="28"/>
      <c r="G766" s="28"/>
      <c r="H766" s="28"/>
      <c r="I766" s="28"/>
      <c r="J766" s="39">
        <v>5306</v>
      </c>
      <c r="K766" s="28"/>
      <c r="L766" s="31">
        <f t="shared" si="10"/>
        <v>5306</v>
      </c>
    </row>
    <row r="767" spans="1:12" x14ac:dyDescent="0.25">
      <c r="A767" s="27" t="s">
        <v>94</v>
      </c>
      <c r="B767" s="27" t="s">
        <v>95</v>
      </c>
      <c r="C767" s="28">
        <v>14432.98</v>
      </c>
      <c r="D767" s="28">
        <v>14432.98</v>
      </c>
      <c r="E767" s="29">
        <v>14432.98</v>
      </c>
      <c r="F767" s="28"/>
      <c r="G767" s="28"/>
      <c r="H767" s="28"/>
      <c r="I767" s="28"/>
      <c r="J767" s="28"/>
      <c r="K767" s="28"/>
      <c r="L767" s="31">
        <f t="shared" si="10"/>
        <v>14432.98</v>
      </c>
    </row>
    <row r="768" spans="1:12" x14ac:dyDescent="0.25">
      <c r="A768" s="27" t="s">
        <v>96</v>
      </c>
      <c r="B768" s="27" t="s">
        <v>97</v>
      </c>
      <c r="C768" s="28">
        <v>183788.93</v>
      </c>
      <c r="D768" s="28">
        <v>183788.93</v>
      </c>
      <c r="E768" s="29">
        <v>183788.93</v>
      </c>
      <c r="F768" s="28"/>
      <c r="G768" s="28"/>
      <c r="H768" s="28"/>
      <c r="I768" s="28"/>
      <c r="J768" s="28"/>
      <c r="K768" s="28"/>
      <c r="L768" s="31">
        <f t="shared" si="10"/>
        <v>183788.93</v>
      </c>
    </row>
    <row r="769" spans="1:12" x14ac:dyDescent="0.25">
      <c r="A769" s="27" t="s">
        <v>96</v>
      </c>
      <c r="B769" s="27" t="s">
        <v>1171</v>
      </c>
      <c r="C769" s="28"/>
      <c r="D769" s="28"/>
      <c r="E769" s="29"/>
      <c r="F769" s="28"/>
      <c r="G769" s="28"/>
      <c r="H769" s="28"/>
      <c r="I769" s="28"/>
      <c r="J769" s="39">
        <v>3794</v>
      </c>
      <c r="K769" s="28"/>
      <c r="L769" s="31">
        <f t="shared" si="10"/>
        <v>3794</v>
      </c>
    </row>
    <row r="770" spans="1:12" x14ac:dyDescent="0.25">
      <c r="A770" s="27">
        <v>7107</v>
      </c>
      <c r="B770" s="27" t="s">
        <v>102</v>
      </c>
      <c r="C770" s="28">
        <v>7688.11</v>
      </c>
      <c r="D770" s="28">
        <v>7688.11</v>
      </c>
      <c r="E770" s="29">
        <f>SUM(E771)</f>
        <v>7688.11</v>
      </c>
      <c r="F770" s="28"/>
      <c r="G770" s="28"/>
      <c r="H770" s="28"/>
      <c r="I770" s="28"/>
      <c r="J770" s="28"/>
      <c r="K770" s="28"/>
      <c r="L770" s="31"/>
    </row>
    <row r="771" spans="1:12" x14ac:dyDescent="0.25">
      <c r="A771" s="27" t="s">
        <v>103</v>
      </c>
      <c r="B771" s="27" t="s">
        <v>104</v>
      </c>
      <c r="C771" s="28">
        <v>7688.11</v>
      </c>
      <c r="D771" s="28">
        <v>7688.11</v>
      </c>
      <c r="E771" s="29">
        <v>7688.11</v>
      </c>
      <c r="F771" s="28"/>
      <c r="G771" s="28"/>
      <c r="H771" s="28"/>
      <c r="I771" s="28"/>
      <c r="J771" s="39">
        <v>3795</v>
      </c>
      <c r="K771" s="28"/>
      <c r="L771" s="31">
        <f>+D771+G771-I771+J771-K771</f>
        <v>11483.11</v>
      </c>
    </row>
    <row r="772" spans="1:12" x14ac:dyDescent="0.25">
      <c r="A772" s="27">
        <v>7199</v>
      </c>
      <c r="B772" s="27" t="s">
        <v>107</v>
      </c>
      <c r="C772" s="28">
        <v>40000</v>
      </c>
      <c r="D772" s="28">
        <v>30000</v>
      </c>
      <c r="E772" s="29">
        <f>SUM(E773)</f>
        <v>30000</v>
      </c>
      <c r="F772" s="28"/>
      <c r="G772" s="28"/>
      <c r="H772" s="28"/>
      <c r="I772" s="28"/>
      <c r="J772" s="28"/>
      <c r="K772" s="28"/>
      <c r="L772" s="31"/>
    </row>
    <row r="773" spans="1:12" x14ac:dyDescent="0.25">
      <c r="A773" s="27" t="s">
        <v>108</v>
      </c>
      <c r="B773" s="27" t="s">
        <v>109</v>
      </c>
      <c r="C773" s="28">
        <v>40000</v>
      </c>
      <c r="D773" s="28">
        <v>30000</v>
      </c>
      <c r="E773" s="29">
        <v>30000</v>
      </c>
      <c r="F773" s="28"/>
      <c r="G773" s="28"/>
      <c r="H773" s="28"/>
      <c r="I773" s="28"/>
      <c r="J773" s="28"/>
      <c r="K773" s="28"/>
      <c r="L773" s="31">
        <f>+D773+G773-I773+J773-K773</f>
        <v>30000</v>
      </c>
    </row>
    <row r="774" spans="1:12" x14ac:dyDescent="0.25">
      <c r="A774" s="27"/>
      <c r="B774" s="27" t="s">
        <v>110</v>
      </c>
      <c r="C774" s="28">
        <v>1568134.22</v>
      </c>
      <c r="D774" s="28">
        <v>1746916.63</v>
      </c>
      <c r="E774" s="30">
        <f>SUM(E775,E778,E781,E785,E788,E790,E798)</f>
        <v>1746916.6300000001</v>
      </c>
      <c r="F774" s="28"/>
      <c r="G774" s="28"/>
      <c r="H774" s="28"/>
      <c r="I774" s="28"/>
      <c r="J774" s="28"/>
      <c r="K774" s="28"/>
      <c r="L774" s="31"/>
    </row>
    <row r="775" spans="1:12" x14ac:dyDescent="0.25">
      <c r="A775" s="27">
        <v>7302</v>
      </c>
      <c r="B775" s="27" t="s">
        <v>111</v>
      </c>
      <c r="C775" s="28">
        <v>16500</v>
      </c>
      <c r="D775" s="28">
        <v>14000</v>
      </c>
      <c r="E775" s="29">
        <f>SUM(E776:E777)</f>
        <v>14000</v>
      </c>
      <c r="F775" s="28"/>
      <c r="G775" s="28"/>
      <c r="H775" s="28"/>
      <c r="I775" s="28"/>
      <c r="J775" s="28"/>
      <c r="K775" s="28"/>
      <c r="L775" s="31"/>
    </row>
    <row r="776" spans="1:12" x14ac:dyDescent="0.25">
      <c r="A776" s="27" t="s">
        <v>112</v>
      </c>
      <c r="B776" s="27" t="s">
        <v>113</v>
      </c>
      <c r="C776" s="28">
        <v>11500</v>
      </c>
      <c r="D776" s="28">
        <v>9000</v>
      </c>
      <c r="E776" s="29">
        <v>9000</v>
      </c>
      <c r="F776" s="28"/>
      <c r="G776" s="28"/>
      <c r="H776" s="28"/>
      <c r="I776" s="28"/>
      <c r="J776" s="28"/>
      <c r="K776" s="28">
        <v>2500</v>
      </c>
      <c r="L776" s="31">
        <f>+D776+G776-I776+J776-K776</f>
        <v>6500</v>
      </c>
    </row>
    <row r="777" spans="1:12" x14ac:dyDescent="0.25">
      <c r="A777" s="27" t="s">
        <v>114</v>
      </c>
      <c r="B777" s="27" t="s">
        <v>115</v>
      </c>
      <c r="C777" s="28">
        <v>5000</v>
      </c>
      <c r="D777" s="28">
        <v>5000</v>
      </c>
      <c r="E777" s="29">
        <v>5000</v>
      </c>
      <c r="F777" s="28"/>
      <c r="G777" s="28"/>
      <c r="H777" s="28"/>
      <c r="I777" s="28"/>
      <c r="J777" s="28"/>
      <c r="K777" s="28"/>
      <c r="L777" s="31">
        <f>+D777+G777-I777+J777-K777</f>
        <v>5000</v>
      </c>
    </row>
    <row r="778" spans="1:12" x14ac:dyDescent="0.25">
      <c r="A778" s="27">
        <v>7303</v>
      </c>
      <c r="B778" s="27" t="s">
        <v>116</v>
      </c>
      <c r="C778" s="28">
        <v>3000</v>
      </c>
      <c r="D778" s="28">
        <v>3000</v>
      </c>
      <c r="E778" s="29">
        <f>SUM(E779:E780)</f>
        <v>3000</v>
      </c>
      <c r="F778" s="28"/>
      <c r="G778" s="28"/>
      <c r="H778" s="28"/>
      <c r="I778" s="28"/>
      <c r="J778" s="28"/>
      <c r="K778" s="28"/>
      <c r="L778" s="31"/>
    </row>
    <row r="779" spans="1:12" x14ac:dyDescent="0.25">
      <c r="A779" s="27" t="s">
        <v>117</v>
      </c>
      <c r="B779" s="27" t="s">
        <v>118</v>
      </c>
      <c r="C779" s="27">
        <v>500</v>
      </c>
      <c r="D779" s="27">
        <v>500</v>
      </c>
      <c r="E779" s="40">
        <v>500</v>
      </c>
      <c r="F779" s="28"/>
      <c r="G779" s="28"/>
      <c r="H779" s="28"/>
      <c r="I779" s="28"/>
      <c r="J779" s="28"/>
      <c r="K779" s="28"/>
      <c r="L779" s="31">
        <f>+D779+G779-I779+J779-K779</f>
        <v>500</v>
      </c>
    </row>
    <row r="780" spans="1:12" x14ac:dyDescent="0.25">
      <c r="A780" s="27" t="s">
        <v>119</v>
      </c>
      <c r="B780" s="27" t="s">
        <v>120</v>
      </c>
      <c r="C780" s="28">
        <v>2500</v>
      </c>
      <c r="D780" s="28">
        <v>2500</v>
      </c>
      <c r="E780" s="29">
        <v>2500</v>
      </c>
      <c r="F780" s="28"/>
      <c r="G780" s="28"/>
      <c r="H780" s="28"/>
      <c r="I780" s="28"/>
      <c r="J780" s="28"/>
      <c r="K780" s="28"/>
      <c r="L780" s="31">
        <f>+D780+G780-I780+J780-K780</f>
        <v>2500</v>
      </c>
    </row>
    <row r="781" spans="1:12" x14ac:dyDescent="0.25">
      <c r="A781" s="27">
        <v>7304</v>
      </c>
      <c r="B781" s="27" t="s">
        <v>121</v>
      </c>
      <c r="C781" s="28">
        <v>390000</v>
      </c>
      <c r="D781" s="28">
        <v>370942</v>
      </c>
      <c r="E781" s="29">
        <f>SUM(E782:E784)</f>
        <v>370942</v>
      </c>
      <c r="F781" s="28"/>
      <c r="G781" s="28"/>
      <c r="H781" s="28"/>
      <c r="I781" s="28"/>
      <c r="J781" s="28"/>
      <c r="K781" s="28"/>
      <c r="L781" s="31"/>
    </row>
    <row r="782" spans="1:12" x14ac:dyDescent="0.25">
      <c r="A782" s="27" t="s">
        <v>122</v>
      </c>
      <c r="B782" s="27" t="s">
        <v>123</v>
      </c>
      <c r="C782" s="28">
        <v>120000</v>
      </c>
      <c r="D782" s="28">
        <v>72200</v>
      </c>
      <c r="E782" s="29">
        <v>72200</v>
      </c>
      <c r="F782" s="28"/>
      <c r="G782" s="28"/>
      <c r="H782" s="28"/>
      <c r="I782" s="28"/>
      <c r="J782" s="28">
        <v>72800</v>
      </c>
      <c r="K782" s="28"/>
      <c r="L782" s="31">
        <f>+D782+G782-I782+J782-K782</f>
        <v>145000</v>
      </c>
    </row>
    <row r="783" spans="1:12" x14ac:dyDescent="0.25">
      <c r="A783" s="27" t="s">
        <v>124</v>
      </c>
      <c r="B783" s="27" t="s">
        <v>125</v>
      </c>
      <c r="C783" s="28">
        <v>85000</v>
      </c>
      <c r="D783" s="28">
        <v>61343</v>
      </c>
      <c r="E783" s="29">
        <v>61343</v>
      </c>
      <c r="F783" s="28"/>
      <c r="G783" s="28"/>
      <c r="H783" s="28"/>
      <c r="I783" s="28"/>
      <c r="J783" s="28">
        <v>21840</v>
      </c>
      <c r="K783" s="28"/>
      <c r="L783" s="31">
        <f>+D783+G783-I783+J783-K783</f>
        <v>83183</v>
      </c>
    </row>
    <row r="784" spans="1:12" x14ac:dyDescent="0.25">
      <c r="A784" s="27" t="s">
        <v>126</v>
      </c>
      <c r="B784" s="27" t="s">
        <v>127</v>
      </c>
      <c r="C784" s="28">
        <v>185000</v>
      </c>
      <c r="D784" s="28">
        <v>237399</v>
      </c>
      <c r="E784" s="29">
        <v>237399</v>
      </c>
      <c r="F784" s="28"/>
      <c r="G784" s="28"/>
      <c r="H784" s="28"/>
      <c r="I784" s="28"/>
      <c r="J784" s="28"/>
      <c r="K784" s="28">
        <v>237399</v>
      </c>
      <c r="L784" s="31">
        <f>+D784+G784-I784+J784-K784</f>
        <v>0</v>
      </c>
    </row>
    <row r="785" spans="1:12" x14ac:dyDescent="0.25">
      <c r="A785" s="27">
        <v>7305</v>
      </c>
      <c r="B785" s="27" t="s">
        <v>128</v>
      </c>
      <c r="C785" s="28">
        <v>110000</v>
      </c>
      <c r="D785" s="28">
        <v>110000</v>
      </c>
      <c r="E785" s="29">
        <f>SUM(E786:E787)</f>
        <v>110000</v>
      </c>
      <c r="F785" s="28"/>
      <c r="G785" s="28"/>
      <c r="H785" s="28"/>
      <c r="I785" s="28"/>
      <c r="J785" s="28"/>
      <c r="K785" s="28"/>
      <c r="L785" s="31"/>
    </row>
    <row r="786" spans="1:12" x14ac:dyDescent="0.25">
      <c r="A786" s="27" t="s">
        <v>129</v>
      </c>
      <c r="B786" s="27" t="s">
        <v>123</v>
      </c>
      <c r="C786" s="28">
        <v>15000</v>
      </c>
      <c r="D786" s="28">
        <v>15000</v>
      </c>
      <c r="E786" s="29">
        <v>15000</v>
      </c>
      <c r="F786" s="28"/>
      <c r="G786" s="28"/>
      <c r="H786" s="28"/>
      <c r="I786" s="28"/>
      <c r="J786" s="28"/>
      <c r="K786" s="28"/>
      <c r="L786" s="31">
        <f>+D786+G786-I786+J786-K786</f>
        <v>15000</v>
      </c>
    </row>
    <row r="787" spans="1:12" x14ac:dyDescent="0.25">
      <c r="A787" s="27" t="s">
        <v>130</v>
      </c>
      <c r="B787" s="27" t="s">
        <v>125</v>
      </c>
      <c r="C787" s="28">
        <v>95000</v>
      </c>
      <c r="D787" s="28">
        <v>95000</v>
      </c>
      <c r="E787" s="29">
        <v>95000</v>
      </c>
      <c r="F787" s="28"/>
      <c r="G787" s="28"/>
      <c r="H787" s="28"/>
      <c r="I787" s="28"/>
      <c r="J787" s="28"/>
      <c r="K787" s="28"/>
      <c r="L787" s="31">
        <f>+D787+G787-I787+J787-K787</f>
        <v>95000</v>
      </c>
    </row>
    <row r="788" spans="1:12" x14ac:dyDescent="0.25">
      <c r="A788" s="27">
        <v>7306</v>
      </c>
      <c r="B788" s="27" t="s">
        <v>131</v>
      </c>
      <c r="C788" s="28">
        <v>19634.22</v>
      </c>
      <c r="D788" s="28">
        <v>19634.22</v>
      </c>
      <c r="E788" s="29">
        <f>SUM(E789)</f>
        <v>19634.22</v>
      </c>
      <c r="F788" s="28"/>
      <c r="G788" s="28"/>
      <c r="H788" s="28"/>
      <c r="I788" s="28"/>
      <c r="J788" s="28"/>
      <c r="K788" s="28"/>
      <c r="L788" s="31"/>
    </row>
    <row r="789" spans="1:12" x14ac:dyDescent="0.25">
      <c r="A789" s="27" t="s">
        <v>132</v>
      </c>
      <c r="B789" s="27" t="s">
        <v>133</v>
      </c>
      <c r="C789" s="28">
        <v>19634.22</v>
      </c>
      <c r="D789" s="28">
        <v>19634.22</v>
      </c>
      <c r="E789" s="29">
        <v>19634.22</v>
      </c>
      <c r="F789" s="28"/>
      <c r="G789" s="28"/>
      <c r="H789" s="28"/>
      <c r="I789" s="28"/>
      <c r="J789" s="28">
        <v>16717</v>
      </c>
      <c r="K789" s="28"/>
      <c r="L789" s="31">
        <f>+D789+G789-I789+J789-K789</f>
        <v>36351.22</v>
      </c>
    </row>
    <row r="790" spans="1:12" x14ac:dyDescent="0.25">
      <c r="A790" s="27">
        <v>7308</v>
      </c>
      <c r="B790" s="27" t="s">
        <v>134</v>
      </c>
      <c r="C790" s="28">
        <v>1024000</v>
      </c>
      <c r="D790" s="28">
        <v>1215340.4099999999</v>
      </c>
      <c r="E790" s="29">
        <f>SUM(E791:E797)</f>
        <v>1215340.4100000001</v>
      </c>
      <c r="F790" s="28"/>
      <c r="G790" s="28"/>
      <c r="H790" s="28"/>
      <c r="I790" s="28"/>
      <c r="J790" s="28"/>
      <c r="K790" s="28"/>
      <c r="L790" s="31"/>
    </row>
    <row r="791" spans="1:12" x14ac:dyDescent="0.25">
      <c r="A791" s="27" t="s">
        <v>135</v>
      </c>
      <c r="B791" s="27" t="s">
        <v>136</v>
      </c>
      <c r="C791" s="28">
        <v>430000</v>
      </c>
      <c r="D791" s="28">
        <v>361518</v>
      </c>
      <c r="E791" s="29">
        <v>361518</v>
      </c>
      <c r="F791" s="28"/>
      <c r="G791" s="28">
        <v>75000</v>
      </c>
      <c r="H791" s="28"/>
      <c r="I791" s="28"/>
      <c r="J791" s="28">
        <v>80000</v>
      </c>
      <c r="K791" s="28"/>
      <c r="L791" s="31">
        <f t="shared" ref="L791:L797" si="11">+D791+G791-I791+J791-K791</f>
        <v>516518</v>
      </c>
    </row>
    <row r="792" spans="1:12" x14ac:dyDescent="0.25">
      <c r="A792" s="27" t="s">
        <v>137</v>
      </c>
      <c r="B792" s="27" t="s">
        <v>138</v>
      </c>
      <c r="C792" s="28">
        <v>10000</v>
      </c>
      <c r="D792" s="28">
        <v>6200</v>
      </c>
      <c r="E792" s="29">
        <v>6200</v>
      </c>
      <c r="F792" s="28"/>
      <c r="G792" s="28"/>
      <c r="H792" s="28"/>
      <c r="I792" s="28"/>
      <c r="J792" s="28"/>
      <c r="K792" s="28"/>
      <c r="L792" s="31">
        <f t="shared" si="11"/>
        <v>6200</v>
      </c>
    </row>
    <row r="793" spans="1:12" x14ac:dyDescent="0.25">
      <c r="A793" s="27" t="s">
        <v>139</v>
      </c>
      <c r="B793" s="27" t="s">
        <v>140</v>
      </c>
      <c r="C793" s="28">
        <v>4500</v>
      </c>
      <c r="D793" s="28">
        <v>4500</v>
      </c>
      <c r="E793" s="29">
        <v>4500</v>
      </c>
      <c r="F793" s="28"/>
      <c r="G793" s="28"/>
      <c r="H793" s="28"/>
      <c r="I793" s="28"/>
      <c r="J793" s="28"/>
      <c r="K793" s="28"/>
      <c r="L793" s="31">
        <f t="shared" si="11"/>
        <v>4500</v>
      </c>
    </row>
    <row r="794" spans="1:12" x14ac:dyDescent="0.25">
      <c r="A794" s="27" t="s">
        <v>141</v>
      </c>
      <c r="B794" s="27" t="s">
        <v>142</v>
      </c>
      <c r="C794" s="28">
        <v>5000</v>
      </c>
      <c r="D794" s="28">
        <v>5000</v>
      </c>
      <c r="E794" s="29">
        <v>5000</v>
      </c>
      <c r="F794" s="28"/>
      <c r="G794" s="28"/>
      <c r="H794" s="28"/>
      <c r="I794" s="28"/>
      <c r="J794" s="28"/>
      <c r="K794" s="28"/>
      <c r="L794" s="31">
        <f t="shared" si="11"/>
        <v>5000</v>
      </c>
    </row>
    <row r="795" spans="1:12" x14ac:dyDescent="0.25">
      <c r="A795" s="27" t="s">
        <v>143</v>
      </c>
      <c r="B795" s="27" t="s">
        <v>144</v>
      </c>
      <c r="C795" s="28">
        <v>54500</v>
      </c>
      <c r="D795" s="28">
        <v>145135.41</v>
      </c>
      <c r="E795" s="29">
        <v>145135.41</v>
      </c>
      <c r="F795" s="28"/>
      <c r="G795" s="28"/>
      <c r="H795" s="28"/>
      <c r="I795" s="28"/>
      <c r="J795" s="28">
        <v>30000</v>
      </c>
      <c r="K795" s="28"/>
      <c r="L795" s="31">
        <f t="shared" si="11"/>
        <v>175135.41</v>
      </c>
    </row>
    <row r="796" spans="1:12" x14ac:dyDescent="0.25">
      <c r="A796" s="27" t="s">
        <v>147</v>
      </c>
      <c r="B796" s="27" t="s">
        <v>148</v>
      </c>
      <c r="C796" s="28">
        <v>170000</v>
      </c>
      <c r="D796" s="28">
        <v>290554</v>
      </c>
      <c r="E796" s="29">
        <v>290554</v>
      </c>
      <c r="F796" s="28"/>
      <c r="G796" s="28"/>
      <c r="H796" s="28"/>
      <c r="I796" s="28"/>
      <c r="J796" s="28">
        <v>138566</v>
      </c>
      <c r="K796" s="28"/>
      <c r="L796" s="31">
        <f t="shared" si="11"/>
        <v>429120</v>
      </c>
    </row>
    <row r="797" spans="1:12" x14ac:dyDescent="0.25">
      <c r="A797" s="27" t="s">
        <v>149</v>
      </c>
      <c r="B797" s="27" t="s">
        <v>150</v>
      </c>
      <c r="C797" s="28">
        <v>350000</v>
      </c>
      <c r="D797" s="28">
        <v>402433</v>
      </c>
      <c r="E797" s="29">
        <v>402433</v>
      </c>
      <c r="F797" s="28"/>
      <c r="G797" s="28"/>
      <c r="H797" s="28"/>
      <c r="I797" s="28"/>
      <c r="J797" s="28">
        <v>145000</v>
      </c>
      <c r="K797" s="28"/>
      <c r="L797" s="31">
        <f t="shared" si="11"/>
        <v>547433</v>
      </c>
    </row>
    <row r="798" spans="1:12" x14ac:dyDescent="0.25">
      <c r="A798" s="27">
        <v>7314</v>
      </c>
      <c r="B798" s="27" t="s">
        <v>151</v>
      </c>
      <c r="C798" s="28">
        <v>5000</v>
      </c>
      <c r="D798" s="28">
        <v>14000</v>
      </c>
      <c r="E798" s="29">
        <f>SUM(E799:E800)</f>
        <v>14000</v>
      </c>
      <c r="F798" s="28"/>
      <c r="G798" s="28"/>
      <c r="H798" s="28"/>
      <c r="I798" s="28"/>
      <c r="J798" s="28"/>
      <c r="K798" s="28"/>
      <c r="L798" s="31"/>
    </row>
    <row r="799" spans="1:12" x14ac:dyDescent="0.25">
      <c r="A799" s="27" t="s">
        <v>152</v>
      </c>
      <c r="B799" s="27" t="s">
        <v>140</v>
      </c>
      <c r="C799" s="28">
        <v>5000</v>
      </c>
      <c r="D799" s="28">
        <v>5000</v>
      </c>
      <c r="E799" s="29">
        <v>5000</v>
      </c>
      <c r="F799" s="28"/>
      <c r="G799" s="28"/>
      <c r="H799" s="28"/>
      <c r="I799" s="28"/>
      <c r="J799" s="28"/>
      <c r="K799" s="28"/>
      <c r="L799" s="31">
        <f>+D799+G799-I799+J799-K799</f>
        <v>5000</v>
      </c>
    </row>
    <row r="800" spans="1:12" x14ac:dyDescent="0.25">
      <c r="A800" s="27" t="s">
        <v>153</v>
      </c>
      <c r="B800" s="27" t="s">
        <v>154</v>
      </c>
      <c r="C800" s="27">
        <v>0</v>
      </c>
      <c r="D800" s="28">
        <v>9000</v>
      </c>
      <c r="E800" s="29">
        <v>9000</v>
      </c>
      <c r="F800" s="28"/>
      <c r="G800" s="28"/>
      <c r="H800" s="28"/>
      <c r="I800" s="28"/>
      <c r="J800" s="28"/>
      <c r="K800" s="28"/>
      <c r="L800" s="31">
        <f>+D800+G800-I800+J800-K800</f>
        <v>9000</v>
      </c>
    </row>
    <row r="801" spans="1:12" x14ac:dyDescent="0.25">
      <c r="A801" s="27"/>
      <c r="B801" s="27" t="s">
        <v>155</v>
      </c>
      <c r="C801" s="28">
        <v>215000</v>
      </c>
      <c r="D801" s="28">
        <v>215000</v>
      </c>
      <c r="E801" s="30">
        <f>SUM(E802,E804)</f>
        <v>215000</v>
      </c>
      <c r="F801" s="28"/>
      <c r="G801" s="28"/>
      <c r="H801" s="28"/>
      <c r="I801" s="28"/>
      <c r="J801" s="28"/>
      <c r="K801" s="28"/>
      <c r="L801" s="31"/>
    </row>
    <row r="802" spans="1:12" x14ac:dyDescent="0.25">
      <c r="A802" s="27">
        <v>7701</v>
      </c>
      <c r="B802" s="27" t="s">
        <v>156</v>
      </c>
      <c r="C802" s="28">
        <v>20000</v>
      </c>
      <c r="D802" s="28">
        <v>20000</v>
      </c>
      <c r="E802" s="29">
        <f>SUM(E803)</f>
        <v>20000</v>
      </c>
      <c r="F802" s="28"/>
      <c r="G802" s="28"/>
      <c r="H802" s="28"/>
      <c r="I802" s="28"/>
      <c r="J802" s="28"/>
      <c r="K802" s="28"/>
      <c r="L802" s="31"/>
    </row>
    <row r="803" spans="1:12" x14ac:dyDescent="0.25">
      <c r="A803" s="27" t="s">
        <v>157</v>
      </c>
      <c r="B803" s="27" t="s">
        <v>158</v>
      </c>
      <c r="C803" s="28">
        <v>20000</v>
      </c>
      <c r="D803" s="28">
        <v>20000</v>
      </c>
      <c r="E803" s="29">
        <v>20000</v>
      </c>
      <c r="F803" s="28"/>
      <c r="G803" s="28"/>
      <c r="H803" s="28"/>
      <c r="I803" s="28"/>
      <c r="J803" s="28"/>
      <c r="K803" s="28"/>
      <c r="L803" s="31">
        <f>+D803+G803-I803+J803-K803</f>
        <v>20000</v>
      </c>
    </row>
    <row r="804" spans="1:12" x14ac:dyDescent="0.25">
      <c r="A804" s="27">
        <v>7702</v>
      </c>
      <c r="B804" s="27" t="s">
        <v>159</v>
      </c>
      <c r="C804" s="28">
        <v>195000</v>
      </c>
      <c r="D804" s="28">
        <v>195000</v>
      </c>
      <c r="E804" s="29">
        <f>SUM(E805)</f>
        <v>195000</v>
      </c>
      <c r="F804" s="28"/>
      <c r="G804" s="28"/>
      <c r="H804" s="28"/>
      <c r="I804" s="28"/>
      <c r="J804" s="28"/>
      <c r="K804" s="28"/>
      <c r="L804" s="31"/>
    </row>
    <row r="805" spans="1:12" x14ac:dyDescent="0.25">
      <c r="A805" s="27" t="s">
        <v>160</v>
      </c>
      <c r="B805" s="27" t="s">
        <v>161</v>
      </c>
      <c r="C805" s="28">
        <v>195000</v>
      </c>
      <c r="D805" s="28">
        <v>195000</v>
      </c>
      <c r="E805" s="29">
        <v>195000</v>
      </c>
      <c r="F805" s="28"/>
      <c r="G805" s="28"/>
      <c r="H805" s="28"/>
      <c r="I805" s="28"/>
      <c r="J805" s="28"/>
      <c r="K805" s="28"/>
      <c r="L805" s="31">
        <f>+D805+G805-I805+J805-K805</f>
        <v>195000</v>
      </c>
    </row>
    <row r="806" spans="1:12" x14ac:dyDescent="0.25">
      <c r="A806" s="27"/>
      <c r="B806" s="27" t="s">
        <v>162</v>
      </c>
      <c r="C806" s="28">
        <v>412000</v>
      </c>
      <c r="D806" s="28">
        <v>412000</v>
      </c>
      <c r="E806" s="29"/>
      <c r="F806" s="28"/>
      <c r="G806" s="28"/>
      <c r="H806" s="28"/>
      <c r="I806" s="28"/>
      <c r="J806" s="28"/>
      <c r="K806" s="28"/>
      <c r="L806" s="31"/>
    </row>
    <row r="807" spans="1:12" x14ac:dyDescent="0.25">
      <c r="A807" s="27">
        <v>8401</v>
      </c>
      <c r="B807" s="27" t="s">
        <v>163</v>
      </c>
      <c r="C807" s="28">
        <v>412000</v>
      </c>
      <c r="D807" s="28">
        <v>412000</v>
      </c>
      <c r="E807" s="30">
        <f>SUM(E808:E810)</f>
        <v>412000</v>
      </c>
      <c r="F807" s="28"/>
      <c r="G807" s="28"/>
      <c r="H807" s="28"/>
      <c r="I807" s="28"/>
      <c r="J807" s="28"/>
      <c r="K807" s="28"/>
      <c r="L807" s="31"/>
    </row>
    <row r="808" spans="1:12" x14ac:dyDescent="0.25">
      <c r="A808" s="27" t="s">
        <v>164</v>
      </c>
      <c r="B808" s="27" t="s">
        <v>123</v>
      </c>
      <c r="C808" s="28">
        <v>400000</v>
      </c>
      <c r="D808" s="28">
        <v>400000</v>
      </c>
      <c r="E808" s="29">
        <v>400000</v>
      </c>
      <c r="F808" s="28"/>
      <c r="G808" s="28"/>
      <c r="H808" s="28"/>
      <c r="I808" s="28"/>
      <c r="J808" s="28"/>
      <c r="K808" s="28">
        <v>380000</v>
      </c>
      <c r="L808" s="31">
        <f>+D808+G808-I808+J808-K808</f>
        <v>20000</v>
      </c>
    </row>
    <row r="809" spans="1:12" x14ac:dyDescent="0.25">
      <c r="A809" s="27" t="s">
        <v>165</v>
      </c>
      <c r="B809" s="27" t="s">
        <v>125</v>
      </c>
      <c r="C809" s="28"/>
      <c r="D809" s="28"/>
      <c r="E809" s="29">
        <v>0</v>
      </c>
      <c r="F809" s="28"/>
      <c r="G809" s="28">
        <v>54767</v>
      </c>
      <c r="H809" s="28"/>
      <c r="I809" s="28"/>
      <c r="J809" s="28"/>
      <c r="K809" s="28"/>
      <c r="L809" s="31">
        <f>+D809+G809-I809+J809-K809</f>
        <v>54767</v>
      </c>
    </row>
    <row r="810" spans="1:12" x14ac:dyDescent="0.25">
      <c r="A810" s="27" t="s">
        <v>166</v>
      </c>
      <c r="B810" s="27" t="s">
        <v>140</v>
      </c>
      <c r="C810" s="28">
        <v>12000</v>
      </c>
      <c r="D810" s="28">
        <v>12000</v>
      </c>
      <c r="E810" s="29">
        <v>12000</v>
      </c>
      <c r="F810" s="28"/>
      <c r="G810" s="28"/>
      <c r="H810" s="28"/>
      <c r="I810" s="28"/>
      <c r="J810" s="28"/>
      <c r="K810" s="28"/>
      <c r="L810" s="31">
        <f>+D810+G810-I810+J810-K810</f>
        <v>12000</v>
      </c>
    </row>
    <row r="811" spans="1:12" x14ac:dyDescent="0.25">
      <c r="A811" s="27"/>
      <c r="B811" s="75" t="s">
        <v>167</v>
      </c>
      <c r="C811" s="28">
        <v>10463941.810000001</v>
      </c>
      <c r="D811" s="67">
        <v>10990258.529999999</v>
      </c>
      <c r="E811" s="30">
        <f>SUM(E812,E831,E839,E914)</f>
        <v>10990258.529999999</v>
      </c>
      <c r="F811" s="28"/>
      <c r="G811" s="28"/>
      <c r="H811" s="28"/>
      <c r="I811" s="28"/>
      <c r="J811" s="28"/>
      <c r="K811" s="28"/>
      <c r="L811" s="31"/>
    </row>
    <row r="812" spans="1:12" x14ac:dyDescent="0.25">
      <c r="A812" s="27"/>
      <c r="B812" s="27" t="s">
        <v>42</v>
      </c>
      <c r="C812" s="28">
        <v>542635.81000000006</v>
      </c>
      <c r="D812" s="28">
        <v>510573.09</v>
      </c>
      <c r="E812" s="29">
        <f>SUM(E813,E827)</f>
        <v>510573.08999999997</v>
      </c>
      <c r="F812" s="28"/>
      <c r="G812" s="28"/>
      <c r="H812" s="28"/>
      <c r="I812" s="28"/>
      <c r="J812" s="28"/>
      <c r="K812" s="28"/>
      <c r="L812" s="31"/>
    </row>
    <row r="813" spans="1:12" x14ac:dyDescent="0.25">
      <c r="A813" s="27"/>
      <c r="B813" s="27" t="s">
        <v>59</v>
      </c>
      <c r="C813" s="28">
        <v>257635.81</v>
      </c>
      <c r="D813" s="28">
        <v>259706.63</v>
      </c>
      <c r="E813" s="29">
        <f>SUM(E814,E816,E819,E822,E825)</f>
        <v>259706.63</v>
      </c>
      <c r="F813" s="28"/>
      <c r="G813" s="28"/>
      <c r="H813" s="28"/>
      <c r="I813" s="28"/>
      <c r="J813" s="28"/>
      <c r="K813" s="28"/>
      <c r="L813" s="31"/>
    </row>
    <row r="814" spans="1:12" x14ac:dyDescent="0.25">
      <c r="A814" s="27">
        <v>7101</v>
      </c>
      <c r="B814" s="27" t="s">
        <v>60</v>
      </c>
      <c r="C814" s="28">
        <v>180833.64</v>
      </c>
      <c r="D814" s="28">
        <v>183121.92000000001</v>
      </c>
      <c r="E814" s="29">
        <f>SUM(E815)</f>
        <v>183121.92000000001</v>
      </c>
      <c r="F814" s="28"/>
      <c r="G814" s="28"/>
      <c r="H814" s="28"/>
      <c r="I814" s="28"/>
      <c r="J814" s="28"/>
      <c r="K814" s="28"/>
      <c r="L814" s="31"/>
    </row>
    <row r="815" spans="1:12" x14ac:dyDescent="0.25">
      <c r="A815" s="27" t="s">
        <v>168</v>
      </c>
      <c r="B815" s="27" t="s">
        <v>62</v>
      </c>
      <c r="C815" s="28">
        <v>180833.64</v>
      </c>
      <c r="D815" s="28">
        <v>183121.92000000001</v>
      </c>
      <c r="E815" s="29">
        <v>183121.92000000001</v>
      </c>
      <c r="F815" s="28"/>
      <c r="G815" s="28"/>
      <c r="H815" s="28"/>
      <c r="I815" s="28"/>
      <c r="J815" s="28"/>
      <c r="K815" s="28"/>
      <c r="L815" s="31">
        <f>+D815+G815-I815+J815-K815</f>
        <v>183121.92000000001</v>
      </c>
    </row>
    <row r="816" spans="1:12" x14ac:dyDescent="0.25">
      <c r="A816" s="27">
        <v>7102</v>
      </c>
      <c r="B816" s="27" t="s">
        <v>65</v>
      </c>
      <c r="C816" s="28">
        <v>26634.47</v>
      </c>
      <c r="D816" s="28">
        <v>26634.47</v>
      </c>
      <c r="E816" s="29">
        <f>SUM(E817:E818)</f>
        <v>26634.47</v>
      </c>
      <c r="F816" s="28"/>
      <c r="G816" s="28"/>
      <c r="H816" s="28"/>
      <c r="I816" s="28"/>
      <c r="J816" s="28"/>
      <c r="K816" s="28"/>
      <c r="L816" s="31"/>
    </row>
    <row r="817" spans="1:12" x14ac:dyDescent="0.25">
      <c r="A817" s="27" t="s">
        <v>169</v>
      </c>
      <c r="B817" s="27" t="s">
        <v>67</v>
      </c>
      <c r="C817" s="28">
        <v>18629.47</v>
      </c>
      <c r="D817" s="28">
        <v>18629.47</v>
      </c>
      <c r="E817" s="29">
        <v>18629.47</v>
      </c>
      <c r="F817" s="28"/>
      <c r="G817" s="28"/>
      <c r="H817" s="28"/>
      <c r="I817" s="28"/>
      <c r="J817" s="28"/>
      <c r="K817" s="28"/>
      <c r="L817" s="28">
        <v>18629.47</v>
      </c>
    </row>
    <row r="818" spans="1:12" x14ac:dyDescent="0.25">
      <c r="A818" s="27" t="s">
        <v>170</v>
      </c>
      <c r="B818" s="27" t="s">
        <v>73</v>
      </c>
      <c r="C818" s="28">
        <v>8005</v>
      </c>
      <c r="D818" s="28">
        <v>8005</v>
      </c>
      <c r="E818" s="29">
        <v>8005</v>
      </c>
      <c r="F818" s="28"/>
      <c r="G818" s="28"/>
      <c r="H818" s="28"/>
      <c r="I818" s="28"/>
      <c r="J818" s="28"/>
      <c r="K818" s="28"/>
      <c r="L818" s="31">
        <f>+D818+G818-I818+J818-K818</f>
        <v>8005</v>
      </c>
    </row>
    <row r="819" spans="1:12" x14ac:dyDescent="0.25">
      <c r="A819" s="27">
        <v>7105</v>
      </c>
      <c r="B819" s="27" t="s">
        <v>80</v>
      </c>
      <c r="C819" s="28">
        <v>69237.179999999993</v>
      </c>
      <c r="D819" s="28">
        <v>0</v>
      </c>
      <c r="E819" s="29">
        <f>SUM(E820:E821)</f>
        <v>0</v>
      </c>
      <c r="F819" s="28"/>
      <c r="G819" s="28"/>
      <c r="H819" s="28"/>
      <c r="I819" s="28"/>
      <c r="J819" s="28"/>
      <c r="K819" s="28"/>
      <c r="L819" s="31"/>
    </row>
    <row r="820" spans="1:12" x14ac:dyDescent="0.25">
      <c r="A820" s="27" t="s">
        <v>171</v>
      </c>
      <c r="B820" s="27" t="s">
        <v>82</v>
      </c>
      <c r="C820" s="28">
        <v>1000</v>
      </c>
      <c r="D820" s="28">
        <v>0</v>
      </c>
      <c r="E820" s="29">
        <v>0</v>
      </c>
      <c r="F820" s="28"/>
      <c r="G820" s="28"/>
      <c r="H820" s="28"/>
      <c r="I820" s="28"/>
      <c r="J820" s="28">
        <v>3000</v>
      </c>
      <c r="K820" s="28"/>
      <c r="L820" s="31">
        <f>+D820+G820-I820+J820-K820</f>
        <v>3000</v>
      </c>
    </row>
    <row r="821" spans="1:12" x14ac:dyDescent="0.25">
      <c r="A821" s="27" t="s">
        <v>172</v>
      </c>
      <c r="B821" s="27" t="s">
        <v>86</v>
      </c>
      <c r="C821" s="28">
        <v>2500</v>
      </c>
      <c r="D821" s="28">
        <v>0</v>
      </c>
      <c r="E821" s="29">
        <v>0</v>
      </c>
      <c r="F821" s="28"/>
      <c r="G821" s="28"/>
      <c r="H821" s="28"/>
      <c r="I821" s="28"/>
      <c r="J821" s="28">
        <v>1200</v>
      </c>
      <c r="K821" s="28"/>
      <c r="L821" s="31">
        <f>+D821+G821-I821+J821-K821</f>
        <v>1200</v>
      </c>
    </row>
    <row r="822" spans="1:12" x14ac:dyDescent="0.25">
      <c r="A822" s="27">
        <v>7106</v>
      </c>
      <c r="B822" s="27" t="s">
        <v>87</v>
      </c>
      <c r="C822" s="28">
        <v>46607.7</v>
      </c>
      <c r="D822" s="28">
        <v>46390.239999999998</v>
      </c>
      <c r="E822" s="29">
        <f>SUM(E823:E824)</f>
        <v>46390.240000000005</v>
      </c>
      <c r="F822" s="28"/>
      <c r="G822" s="28"/>
      <c r="H822" s="28"/>
      <c r="I822" s="28"/>
      <c r="J822" s="28"/>
      <c r="K822" s="28"/>
      <c r="L822" s="31"/>
    </row>
    <row r="823" spans="1:12" x14ac:dyDescent="0.25">
      <c r="A823" s="27" t="s">
        <v>173</v>
      </c>
      <c r="B823" s="27" t="s">
        <v>89</v>
      </c>
      <c r="C823" s="28">
        <v>26043.98</v>
      </c>
      <c r="D823" s="28">
        <v>25826.52</v>
      </c>
      <c r="E823" s="29">
        <v>25826.52</v>
      </c>
      <c r="F823" s="28"/>
      <c r="G823" s="28"/>
      <c r="H823" s="28"/>
      <c r="I823" s="28"/>
      <c r="J823" s="28"/>
      <c r="K823" s="28"/>
      <c r="L823" s="31">
        <f>+D823+G823-I823+J823-K823</f>
        <v>25826.52</v>
      </c>
    </row>
    <row r="824" spans="1:12" x14ac:dyDescent="0.25">
      <c r="A824" s="27" t="s">
        <v>174</v>
      </c>
      <c r="B824" s="27" t="s">
        <v>95</v>
      </c>
      <c r="C824" s="28">
        <v>20563.72</v>
      </c>
      <c r="D824" s="28">
        <v>20563.72</v>
      </c>
      <c r="E824" s="29">
        <v>20563.72</v>
      </c>
      <c r="F824" s="28"/>
      <c r="G824" s="28"/>
      <c r="H824" s="28"/>
      <c r="I824" s="28"/>
      <c r="J824" s="28"/>
      <c r="K824" s="28"/>
      <c r="L824" s="31">
        <f>+D824+G824-I824+J824-K824</f>
        <v>20563.72</v>
      </c>
    </row>
    <row r="825" spans="1:12" x14ac:dyDescent="0.25">
      <c r="A825" s="27">
        <v>7107</v>
      </c>
      <c r="B825" s="27" t="s">
        <v>102</v>
      </c>
      <c r="C825" s="28">
        <v>3560</v>
      </c>
      <c r="D825" s="28">
        <v>3560</v>
      </c>
      <c r="E825" s="29">
        <f>SUM(E826)</f>
        <v>3560</v>
      </c>
      <c r="F825" s="28"/>
      <c r="G825" s="28"/>
      <c r="H825" s="28"/>
      <c r="I825" s="28"/>
      <c r="J825" s="28"/>
      <c r="K825" s="28"/>
      <c r="L825" s="31"/>
    </row>
    <row r="826" spans="1:12" x14ac:dyDescent="0.25">
      <c r="A826" s="27" t="s">
        <v>175</v>
      </c>
      <c r="B826" s="27" t="s">
        <v>104</v>
      </c>
      <c r="C826" s="28">
        <v>3560</v>
      </c>
      <c r="D826" s="28">
        <v>3560</v>
      </c>
      <c r="E826" s="29">
        <v>3560</v>
      </c>
      <c r="F826" s="28"/>
      <c r="G826" s="28"/>
      <c r="H826" s="28"/>
      <c r="I826" s="28"/>
      <c r="J826" s="28"/>
      <c r="K826" s="28"/>
      <c r="L826" s="31">
        <f>+D826+G826-I826+J826-K826</f>
        <v>3560</v>
      </c>
    </row>
    <row r="827" spans="1:12" x14ac:dyDescent="0.25">
      <c r="A827" s="27"/>
      <c r="B827" s="27" t="s">
        <v>176</v>
      </c>
      <c r="C827" s="28">
        <v>285000</v>
      </c>
      <c r="D827" s="28">
        <v>250866.46</v>
      </c>
      <c r="E827" s="30">
        <f>SUM(E828)</f>
        <v>250866.46</v>
      </c>
      <c r="F827" s="28"/>
      <c r="G827" s="28"/>
      <c r="H827" s="28"/>
      <c r="I827" s="28"/>
      <c r="J827" s="28"/>
      <c r="K827" s="28"/>
      <c r="L827" s="31"/>
    </row>
    <row r="828" spans="1:12" x14ac:dyDescent="0.25">
      <c r="A828" s="27">
        <v>7305</v>
      </c>
      <c r="B828" s="27" t="s">
        <v>128</v>
      </c>
      <c r="C828" s="28">
        <v>285000</v>
      </c>
      <c r="D828" s="28">
        <v>250866.46</v>
      </c>
      <c r="E828" s="29">
        <f>SUM(E829:E830)</f>
        <v>250866.46</v>
      </c>
      <c r="F828" s="28"/>
      <c r="G828" s="28"/>
      <c r="H828" s="28"/>
      <c r="I828" s="28"/>
      <c r="J828" s="28"/>
      <c r="K828" s="28"/>
      <c r="L828" s="31"/>
    </row>
    <row r="829" spans="1:12" x14ac:dyDescent="0.25">
      <c r="A829" s="27" t="s">
        <v>177</v>
      </c>
      <c r="B829" s="27" t="s">
        <v>123</v>
      </c>
      <c r="C829" s="28">
        <v>150000</v>
      </c>
      <c r="D829" s="28">
        <v>196370</v>
      </c>
      <c r="E829" s="29">
        <v>196370</v>
      </c>
      <c r="F829" s="28"/>
      <c r="G829" s="28"/>
      <c r="H829" s="28"/>
      <c r="I829" s="28"/>
      <c r="J829" s="28">
        <v>60000</v>
      </c>
      <c r="K829" s="28"/>
      <c r="L829" s="31">
        <f>+D829+G829-I829+J829-K829</f>
        <v>256370</v>
      </c>
    </row>
    <row r="830" spans="1:12" x14ac:dyDescent="0.25">
      <c r="A830" s="27" t="s">
        <v>178</v>
      </c>
      <c r="B830" s="27" t="s">
        <v>125</v>
      </c>
      <c r="C830" s="28">
        <v>135000</v>
      </c>
      <c r="D830" s="28">
        <v>54496.46</v>
      </c>
      <c r="E830" s="29">
        <v>54496.46</v>
      </c>
      <c r="F830" s="28"/>
      <c r="G830" s="28"/>
      <c r="H830" s="28"/>
      <c r="I830" s="28"/>
      <c r="J830" s="28"/>
      <c r="K830" s="28"/>
      <c r="L830" s="31">
        <f>+D830+G830-I830+J830-K830</f>
        <v>54496.46</v>
      </c>
    </row>
    <row r="831" spans="1:12" x14ac:dyDescent="0.25">
      <c r="A831" s="27"/>
      <c r="B831" s="27" t="s">
        <v>179</v>
      </c>
      <c r="C831" s="28">
        <v>164404.82999999999</v>
      </c>
      <c r="D831" s="28">
        <v>164404.82999999999</v>
      </c>
      <c r="E831" s="76">
        <f>SUM(E833,E837)</f>
        <v>164404.83000000002</v>
      </c>
      <c r="F831" s="28"/>
      <c r="G831" s="28"/>
      <c r="H831" s="28"/>
      <c r="I831" s="28"/>
      <c r="J831" s="28"/>
      <c r="K831" s="28"/>
      <c r="L831" s="31"/>
    </row>
    <row r="832" spans="1:12" x14ac:dyDescent="0.25">
      <c r="A832" s="27"/>
      <c r="B832" s="27" t="s">
        <v>180</v>
      </c>
      <c r="C832" s="28">
        <v>136686</v>
      </c>
      <c r="D832" s="28">
        <v>136686</v>
      </c>
      <c r="E832" s="29"/>
      <c r="F832" s="28"/>
      <c r="G832" s="28"/>
      <c r="H832" s="28"/>
      <c r="I832" s="28"/>
      <c r="J832" s="28"/>
      <c r="K832" s="28"/>
      <c r="L832" s="31"/>
    </row>
    <row r="833" spans="1:12" x14ac:dyDescent="0.25">
      <c r="A833" s="27">
        <v>7306</v>
      </c>
      <c r="B833" s="27" t="s">
        <v>131</v>
      </c>
      <c r="C833" s="28">
        <v>136686</v>
      </c>
      <c r="D833" s="28">
        <v>136686</v>
      </c>
      <c r="E833" s="29">
        <f>SUM(E834:E835)</f>
        <v>136686</v>
      </c>
      <c r="F833" s="28"/>
      <c r="G833" s="28"/>
      <c r="H833" s="28"/>
      <c r="I833" s="28"/>
      <c r="J833" s="28"/>
      <c r="K833" s="28"/>
      <c r="L833" s="31"/>
    </row>
    <row r="834" spans="1:12" x14ac:dyDescent="0.25">
      <c r="A834" s="27" t="s">
        <v>181</v>
      </c>
      <c r="B834" s="27" t="s">
        <v>182</v>
      </c>
      <c r="C834" s="28">
        <v>99180</v>
      </c>
      <c r="D834" s="28">
        <v>99180</v>
      </c>
      <c r="E834" s="29">
        <v>99180</v>
      </c>
      <c r="F834" s="28"/>
      <c r="G834" s="28"/>
      <c r="H834" s="28"/>
      <c r="I834" s="28"/>
      <c r="J834" s="28"/>
      <c r="K834" s="28"/>
      <c r="L834" s="31">
        <f>+D834+G834-I834+J834-K834</f>
        <v>99180</v>
      </c>
    </row>
    <row r="835" spans="1:12" x14ac:dyDescent="0.25">
      <c r="A835" s="27" t="s">
        <v>17</v>
      </c>
      <c r="B835" s="27" t="s">
        <v>16</v>
      </c>
      <c r="C835" s="28">
        <v>37506</v>
      </c>
      <c r="D835" s="28">
        <v>37506</v>
      </c>
      <c r="E835" s="29">
        <v>37506</v>
      </c>
      <c r="F835" s="28"/>
      <c r="G835" s="28"/>
      <c r="H835" s="28"/>
      <c r="I835" s="28"/>
      <c r="J835" s="28"/>
      <c r="K835" s="28"/>
      <c r="L835" s="31">
        <f>+D835+G835-I835+J835-K835</f>
        <v>37506</v>
      </c>
    </row>
    <row r="836" spans="1:12" x14ac:dyDescent="0.25">
      <c r="A836" s="27"/>
      <c r="B836" s="27" t="s">
        <v>183</v>
      </c>
      <c r="C836" s="28">
        <v>27718.83</v>
      </c>
      <c r="D836" s="28">
        <v>27718.83</v>
      </c>
      <c r="E836" s="29"/>
      <c r="F836" s="28"/>
      <c r="G836" s="28"/>
      <c r="H836" s="28"/>
      <c r="I836" s="28"/>
      <c r="J836" s="28"/>
      <c r="K836" s="28"/>
      <c r="L836" s="31"/>
    </row>
    <row r="837" spans="1:12" x14ac:dyDescent="0.25">
      <c r="A837" s="27">
        <v>7306</v>
      </c>
      <c r="B837" s="27" t="s">
        <v>131</v>
      </c>
      <c r="C837" s="28">
        <v>27718.83</v>
      </c>
      <c r="D837" s="28">
        <v>27718.83</v>
      </c>
      <c r="E837" s="29">
        <f>SUM(E838)</f>
        <v>27718.83</v>
      </c>
      <c r="F837" s="28"/>
      <c r="G837" s="28"/>
      <c r="H837" s="28"/>
      <c r="I837" s="28"/>
      <c r="J837" s="28"/>
      <c r="K837" s="28"/>
      <c r="L837" s="31"/>
    </row>
    <row r="838" spans="1:12" x14ac:dyDescent="0.25">
      <c r="A838" s="27" t="s">
        <v>184</v>
      </c>
      <c r="B838" s="27" t="s">
        <v>133</v>
      </c>
      <c r="C838" s="28">
        <v>27718.83</v>
      </c>
      <c r="D838" s="28">
        <v>27718.83</v>
      </c>
      <c r="E838" s="29">
        <v>27718.83</v>
      </c>
      <c r="F838" s="28"/>
      <c r="G838" s="28"/>
      <c r="H838" s="28"/>
      <c r="I838" s="28"/>
      <c r="J838" s="39">
        <v>27216</v>
      </c>
      <c r="K838" s="28"/>
      <c r="L838" s="31">
        <f>+D838+G838-I838+J838-K838</f>
        <v>54934.83</v>
      </c>
    </row>
    <row r="839" spans="1:12" x14ac:dyDescent="0.25">
      <c r="A839" s="27"/>
      <c r="B839" s="27" t="s">
        <v>190</v>
      </c>
      <c r="C839" s="28">
        <v>9461316.2400000002</v>
      </c>
      <c r="D839" s="28">
        <v>9625188.2699999996</v>
      </c>
      <c r="E839" s="30">
        <f>SUM(E841,E844,E871,E884,E894,E898,E908)</f>
        <v>9625188.2699999996</v>
      </c>
      <c r="F839" s="28"/>
      <c r="G839" s="28"/>
      <c r="H839" s="28"/>
      <c r="I839" s="28"/>
      <c r="J839" s="28"/>
      <c r="K839" s="28"/>
      <c r="L839" s="31"/>
    </row>
    <row r="840" spans="1:12" x14ac:dyDescent="0.25">
      <c r="A840" s="27"/>
      <c r="B840" s="27" t="s">
        <v>191</v>
      </c>
      <c r="C840" s="28">
        <v>6552931.5300000003</v>
      </c>
      <c r="D840" s="28"/>
      <c r="E840" s="29"/>
      <c r="F840" s="28"/>
      <c r="G840" s="28"/>
      <c r="H840" s="28"/>
      <c r="I840" s="28"/>
      <c r="J840" s="28"/>
      <c r="K840" s="28"/>
      <c r="L840" s="31"/>
    </row>
    <row r="841" spans="1:12" x14ac:dyDescent="0.25">
      <c r="A841" s="27">
        <v>7308</v>
      </c>
      <c r="B841" s="27" t="s">
        <v>134</v>
      </c>
      <c r="C841" s="28"/>
      <c r="D841" s="28">
        <v>0</v>
      </c>
      <c r="E841" s="30">
        <f>SUM(E842)</f>
        <v>0</v>
      </c>
      <c r="F841" s="28"/>
      <c r="G841" s="28"/>
      <c r="H841" s="28"/>
      <c r="I841" s="28"/>
      <c r="J841" s="28"/>
      <c r="K841" s="28"/>
      <c r="L841" s="31"/>
    </row>
    <row r="842" spans="1:12" x14ac:dyDescent="0.25">
      <c r="A842" s="27" t="s">
        <v>1172</v>
      </c>
      <c r="B842" s="41" t="s">
        <v>1173</v>
      </c>
      <c r="C842" s="28"/>
      <c r="D842" s="28">
        <v>0</v>
      </c>
      <c r="E842" s="29">
        <v>0</v>
      </c>
      <c r="F842" s="28"/>
      <c r="G842" s="28">
        <v>60000</v>
      </c>
      <c r="H842" s="28"/>
      <c r="I842" s="28"/>
      <c r="J842" s="28"/>
      <c r="K842" s="28"/>
      <c r="L842" s="31">
        <f>+D842+G842-I842+J842-K842</f>
        <v>60000</v>
      </c>
    </row>
    <row r="843" spans="1:12" x14ac:dyDescent="0.25">
      <c r="A843" s="27" t="s">
        <v>1172</v>
      </c>
      <c r="B843" s="41" t="s">
        <v>1174</v>
      </c>
      <c r="C843" s="28"/>
      <c r="D843" s="28"/>
      <c r="E843" s="29"/>
      <c r="F843" s="28"/>
      <c r="G843" s="28">
        <v>4000</v>
      </c>
      <c r="H843" s="28"/>
      <c r="I843" s="28"/>
      <c r="J843" s="28"/>
      <c r="K843" s="28"/>
      <c r="L843" s="31">
        <f>+D843+G843-I843+J843-K843</f>
        <v>4000</v>
      </c>
    </row>
    <row r="844" spans="1:12" x14ac:dyDescent="0.25">
      <c r="A844" s="27">
        <v>7501</v>
      </c>
      <c r="B844" s="27" t="s">
        <v>192</v>
      </c>
      <c r="C844" s="28">
        <v>6552931.5300000003</v>
      </c>
      <c r="D844" s="28">
        <v>6535562.6600000001</v>
      </c>
      <c r="E844" s="29">
        <f>SUM(E845:E869)</f>
        <v>6535562.6600000001</v>
      </c>
      <c r="F844" s="28"/>
      <c r="G844" s="28"/>
      <c r="H844" s="28"/>
      <c r="I844" s="28"/>
      <c r="J844" s="28"/>
      <c r="K844" s="28"/>
      <c r="L844" s="31"/>
    </row>
    <row r="845" spans="1:12" x14ac:dyDescent="0.25">
      <c r="A845" s="27" t="s">
        <v>2</v>
      </c>
      <c r="B845" s="27" t="s">
        <v>3</v>
      </c>
      <c r="C845" s="28">
        <v>450000</v>
      </c>
      <c r="D845" s="28">
        <v>442754.51</v>
      </c>
      <c r="E845" s="29">
        <v>442754.51</v>
      </c>
      <c r="F845" s="28"/>
      <c r="G845" s="28"/>
      <c r="H845" s="28"/>
      <c r="I845" s="28"/>
      <c r="J845" s="28"/>
      <c r="K845" s="28"/>
      <c r="L845" s="31">
        <f t="shared" ref="L845:L869" si="12">+D845+G845-I845+J845-K845</f>
        <v>442754.51</v>
      </c>
    </row>
    <row r="846" spans="1:12" x14ac:dyDescent="0.25">
      <c r="A846" s="27" t="s">
        <v>193</v>
      </c>
      <c r="B846" s="27" t="s">
        <v>194</v>
      </c>
      <c r="C846" s="28">
        <v>100000</v>
      </c>
      <c r="D846" s="27">
        <v>0</v>
      </c>
      <c r="E846" s="40">
        <v>0</v>
      </c>
      <c r="F846" s="28"/>
      <c r="G846" s="28"/>
      <c r="H846" s="28"/>
      <c r="I846" s="28"/>
      <c r="J846" s="28"/>
      <c r="K846" s="28"/>
      <c r="L846" s="31">
        <f t="shared" si="12"/>
        <v>0</v>
      </c>
    </row>
    <row r="847" spans="1:12" x14ac:dyDescent="0.25">
      <c r="A847" s="27" t="s">
        <v>11</v>
      </c>
      <c r="B847" s="27" t="s">
        <v>195</v>
      </c>
      <c r="C847" s="28">
        <v>90000</v>
      </c>
      <c r="D847" s="27">
        <v>0</v>
      </c>
      <c r="E847" s="40">
        <v>0</v>
      </c>
      <c r="F847" s="28"/>
      <c r="G847" s="28"/>
      <c r="H847" s="28"/>
      <c r="I847" s="28"/>
      <c r="J847" s="28"/>
      <c r="K847" s="28"/>
      <c r="L847" s="31">
        <f t="shared" si="12"/>
        <v>0</v>
      </c>
    </row>
    <row r="848" spans="1:12" x14ac:dyDescent="0.25">
      <c r="A848" s="27" t="s">
        <v>1</v>
      </c>
      <c r="B848" s="27" t="s">
        <v>196</v>
      </c>
      <c r="C848" s="28">
        <v>175000</v>
      </c>
      <c r="D848" s="28">
        <v>223456</v>
      </c>
      <c r="E848" s="29">
        <v>223456</v>
      </c>
      <c r="F848" s="28"/>
      <c r="G848" s="28"/>
      <c r="H848" s="28"/>
      <c r="I848" s="28"/>
      <c r="J848" s="28"/>
      <c r="K848" s="28"/>
      <c r="L848" s="31">
        <f t="shared" si="12"/>
        <v>223456</v>
      </c>
    </row>
    <row r="849" spans="1:12" x14ac:dyDescent="0.25">
      <c r="A849" s="27" t="s">
        <v>12</v>
      </c>
      <c r="B849" s="27" t="s">
        <v>13</v>
      </c>
      <c r="C849" s="28">
        <v>175000</v>
      </c>
      <c r="D849" s="28">
        <v>214530</v>
      </c>
      <c r="E849" s="29">
        <v>214530</v>
      </c>
      <c r="F849" s="28"/>
      <c r="G849" s="28"/>
      <c r="H849" s="28"/>
      <c r="I849" s="28"/>
      <c r="J849" s="28"/>
      <c r="K849" s="28"/>
      <c r="L849" s="31">
        <f t="shared" si="12"/>
        <v>214530</v>
      </c>
    </row>
    <row r="850" spans="1:12" x14ac:dyDescent="0.25">
      <c r="A850" s="27" t="s">
        <v>197</v>
      </c>
      <c r="B850" s="27" t="s">
        <v>198</v>
      </c>
      <c r="C850" s="28">
        <v>175000</v>
      </c>
      <c r="D850" s="27">
        <v>0</v>
      </c>
      <c r="E850" s="40">
        <v>0</v>
      </c>
      <c r="F850" s="28"/>
      <c r="G850" s="28"/>
      <c r="H850" s="28"/>
      <c r="I850" s="28"/>
      <c r="J850" s="28"/>
      <c r="K850" s="28"/>
      <c r="L850" s="31">
        <f t="shared" si="12"/>
        <v>0</v>
      </c>
    </row>
    <row r="851" spans="1:12" x14ac:dyDescent="0.25">
      <c r="A851" s="27" t="s">
        <v>4</v>
      </c>
      <c r="B851" s="27" t="s">
        <v>5</v>
      </c>
      <c r="C851" s="28">
        <v>45000</v>
      </c>
      <c r="D851" s="27">
        <v>0</v>
      </c>
      <c r="E851" s="40">
        <v>0</v>
      </c>
      <c r="F851" s="28"/>
      <c r="G851" s="28"/>
      <c r="H851" s="28"/>
      <c r="I851" s="28"/>
      <c r="J851" s="28"/>
      <c r="K851" s="28"/>
      <c r="L851" s="31">
        <f t="shared" si="12"/>
        <v>0</v>
      </c>
    </row>
    <row r="852" spans="1:12" x14ac:dyDescent="0.25">
      <c r="A852" s="27" t="s">
        <v>6</v>
      </c>
      <c r="B852" s="27" t="s">
        <v>7</v>
      </c>
      <c r="C852" s="28">
        <v>432606</v>
      </c>
      <c r="D852" s="28">
        <v>384193.64</v>
      </c>
      <c r="E852" s="29">
        <v>384193.64</v>
      </c>
      <c r="F852" s="28"/>
      <c r="G852" s="28"/>
      <c r="H852" s="28"/>
      <c r="I852" s="28"/>
      <c r="J852" s="28"/>
      <c r="K852" s="28"/>
      <c r="L852" s="31">
        <f t="shared" si="12"/>
        <v>384193.64</v>
      </c>
    </row>
    <row r="853" spans="1:12" x14ac:dyDescent="0.25">
      <c r="A853" s="27" t="s">
        <v>199</v>
      </c>
      <c r="B853" s="27" t="s">
        <v>200</v>
      </c>
      <c r="C853" s="28">
        <v>200000</v>
      </c>
      <c r="D853" s="27">
        <v>0</v>
      </c>
      <c r="E853" s="40">
        <v>0</v>
      </c>
      <c r="F853" s="28"/>
      <c r="G853" s="28"/>
      <c r="H853" s="28"/>
      <c r="I853" s="28"/>
      <c r="J853" s="28"/>
      <c r="K853" s="28"/>
      <c r="L853" s="31">
        <f t="shared" si="12"/>
        <v>0</v>
      </c>
    </row>
    <row r="854" spans="1:12" x14ac:dyDescent="0.25">
      <c r="A854" s="27" t="s">
        <v>14</v>
      </c>
      <c r="B854" s="27" t="s">
        <v>201</v>
      </c>
      <c r="C854" s="28">
        <v>956056</v>
      </c>
      <c r="D854" s="28">
        <v>860348</v>
      </c>
      <c r="E854" s="29">
        <v>860348</v>
      </c>
      <c r="F854" s="28"/>
      <c r="G854" s="28"/>
      <c r="H854" s="28"/>
      <c r="I854" s="28"/>
      <c r="J854" s="28"/>
      <c r="K854" s="28"/>
      <c r="L854" s="31">
        <f t="shared" si="12"/>
        <v>860348</v>
      </c>
    </row>
    <row r="855" spans="1:12" x14ac:dyDescent="0.25">
      <c r="A855" s="27" t="s">
        <v>202</v>
      </c>
      <c r="B855" s="27" t="s">
        <v>203</v>
      </c>
      <c r="C855" s="28">
        <v>50000</v>
      </c>
      <c r="D855" s="28">
        <v>50000</v>
      </c>
      <c r="E855" s="29">
        <v>50000</v>
      </c>
      <c r="F855" s="28"/>
      <c r="G855" s="28"/>
      <c r="H855" s="28"/>
      <c r="I855" s="28"/>
      <c r="J855" s="28"/>
      <c r="K855" s="28">
        <v>50000</v>
      </c>
      <c r="L855" s="77">
        <f t="shared" si="12"/>
        <v>0</v>
      </c>
    </row>
    <row r="856" spans="1:12" x14ac:dyDescent="0.25">
      <c r="A856" s="27" t="s">
        <v>19</v>
      </c>
      <c r="B856" s="27" t="s">
        <v>204</v>
      </c>
      <c r="C856" s="28">
        <v>10000</v>
      </c>
      <c r="D856" s="28">
        <v>6595.68</v>
      </c>
      <c r="E856" s="29">
        <v>6595.68</v>
      </c>
      <c r="F856" s="28"/>
      <c r="G856" s="28"/>
      <c r="H856" s="28"/>
      <c r="I856" s="28"/>
      <c r="J856" s="28"/>
      <c r="K856" s="28"/>
      <c r="L856" s="31">
        <f t="shared" si="12"/>
        <v>6595.68</v>
      </c>
    </row>
    <row r="857" spans="1:12" x14ac:dyDescent="0.25">
      <c r="A857" s="27" t="s">
        <v>205</v>
      </c>
      <c r="B857" s="27" t="s">
        <v>206</v>
      </c>
      <c r="C857" s="28">
        <v>50000</v>
      </c>
      <c r="D857" s="27">
        <v>0</v>
      </c>
      <c r="E857" s="40">
        <v>0</v>
      </c>
      <c r="F857" s="28"/>
      <c r="G857" s="28"/>
      <c r="H857" s="28"/>
      <c r="I857" s="28"/>
      <c r="J857" s="28"/>
      <c r="K857" s="28"/>
      <c r="L857" s="31">
        <f t="shared" si="12"/>
        <v>0</v>
      </c>
    </row>
    <row r="858" spans="1:12" x14ac:dyDescent="0.25">
      <c r="A858" s="27" t="s">
        <v>15</v>
      </c>
      <c r="B858" s="94" t="s">
        <v>207</v>
      </c>
      <c r="C858" s="28">
        <v>30000</v>
      </c>
      <c r="D858" s="28">
        <v>30000</v>
      </c>
      <c r="E858" s="29">
        <v>30000</v>
      </c>
      <c r="F858" s="28"/>
      <c r="G858" s="28"/>
      <c r="H858" s="28"/>
      <c r="I858" s="28"/>
      <c r="J858" s="28"/>
      <c r="K858" s="28">
        <v>30000</v>
      </c>
      <c r="L858" s="31">
        <f t="shared" si="12"/>
        <v>0</v>
      </c>
    </row>
    <row r="859" spans="1:12" x14ac:dyDescent="0.25">
      <c r="A859" s="27" t="s">
        <v>208</v>
      </c>
      <c r="B859" s="27" t="s">
        <v>209</v>
      </c>
      <c r="C859" s="28">
        <v>2480640</v>
      </c>
      <c r="D859" s="28">
        <v>2480640</v>
      </c>
      <c r="E859" s="29">
        <v>2480640</v>
      </c>
      <c r="F859" s="28"/>
      <c r="G859" s="28"/>
      <c r="H859" s="28"/>
      <c r="I859" s="28"/>
      <c r="J859" s="28"/>
      <c r="K859" s="28"/>
      <c r="L859" s="31">
        <f t="shared" si="12"/>
        <v>2480640</v>
      </c>
    </row>
    <row r="860" spans="1:12" x14ac:dyDescent="0.25">
      <c r="A860" s="27" t="s">
        <v>210</v>
      </c>
      <c r="B860" s="27" t="s">
        <v>211</v>
      </c>
      <c r="C860" s="28">
        <v>150000</v>
      </c>
      <c r="D860" s="27">
        <v>0</v>
      </c>
      <c r="E860" s="40">
        <v>0</v>
      </c>
      <c r="F860" s="28"/>
      <c r="G860" s="28"/>
      <c r="H860" s="28"/>
      <c r="I860" s="28"/>
      <c r="J860" s="28"/>
      <c r="K860" s="28"/>
      <c r="L860" s="31">
        <f t="shared" si="12"/>
        <v>0</v>
      </c>
    </row>
    <row r="861" spans="1:12" x14ac:dyDescent="0.25">
      <c r="A861" s="27" t="s">
        <v>212</v>
      </c>
      <c r="B861" s="27" t="s">
        <v>213</v>
      </c>
      <c r="C861" s="28">
        <v>150000</v>
      </c>
      <c r="D861" s="28">
        <v>884052</v>
      </c>
      <c r="E861" s="29">
        <v>884052</v>
      </c>
      <c r="F861" s="28"/>
      <c r="G861" s="28"/>
      <c r="H861" s="28"/>
      <c r="I861" s="28"/>
      <c r="J861" s="28"/>
      <c r="K861" s="28"/>
      <c r="L861" s="31">
        <f t="shared" si="12"/>
        <v>884052</v>
      </c>
    </row>
    <row r="862" spans="1:12" x14ac:dyDescent="0.25">
      <c r="A862" s="27" t="s">
        <v>27</v>
      </c>
      <c r="B862" s="27" t="s">
        <v>214</v>
      </c>
      <c r="C862" s="28">
        <v>300000</v>
      </c>
      <c r="D862" s="28">
        <v>300000</v>
      </c>
      <c r="E862" s="29">
        <v>300000</v>
      </c>
      <c r="F862" s="28"/>
      <c r="G862" s="28"/>
      <c r="H862" s="28"/>
      <c r="I862" s="28"/>
      <c r="J862" s="28"/>
      <c r="K862" s="28"/>
      <c r="L862" s="31">
        <f t="shared" si="12"/>
        <v>300000</v>
      </c>
    </row>
    <row r="863" spans="1:12" x14ac:dyDescent="0.25">
      <c r="A863" s="27" t="s">
        <v>215</v>
      </c>
      <c r="B863" s="27" t="s">
        <v>216</v>
      </c>
      <c r="C863" s="28">
        <v>45000</v>
      </c>
      <c r="D863" s="28">
        <v>45000</v>
      </c>
      <c r="E863" s="29">
        <v>45000</v>
      </c>
      <c r="F863" s="28"/>
      <c r="G863" s="28"/>
      <c r="H863" s="28"/>
      <c r="I863" s="28"/>
      <c r="J863" s="28"/>
      <c r="K863" s="28">
        <v>45000</v>
      </c>
      <c r="L863" s="31">
        <f t="shared" si="12"/>
        <v>0</v>
      </c>
    </row>
    <row r="864" spans="1:12" x14ac:dyDescent="0.25">
      <c r="A864" s="27" t="s">
        <v>215</v>
      </c>
      <c r="B864" s="41" t="s">
        <v>1175</v>
      </c>
      <c r="C864" s="28"/>
      <c r="D864" s="28"/>
      <c r="E864" s="29">
        <v>0</v>
      </c>
      <c r="F864" s="28"/>
      <c r="G864" s="28"/>
      <c r="H864" s="28"/>
      <c r="I864" s="28"/>
      <c r="J864" s="39">
        <v>45000</v>
      </c>
      <c r="K864" s="28"/>
      <c r="L864" s="31">
        <f t="shared" si="12"/>
        <v>45000</v>
      </c>
    </row>
    <row r="865" spans="1:12" x14ac:dyDescent="0.25">
      <c r="A865" s="27" t="s">
        <v>217</v>
      </c>
      <c r="B865" s="27" t="s">
        <v>218</v>
      </c>
      <c r="C865" s="28">
        <v>160000</v>
      </c>
      <c r="D865" s="28">
        <v>287019.3</v>
      </c>
      <c r="E865" s="29">
        <v>287019.3</v>
      </c>
      <c r="F865" s="28"/>
      <c r="G865" s="28"/>
      <c r="H865" s="28"/>
      <c r="I865" s="28"/>
      <c r="J865" s="28"/>
      <c r="K865" s="28"/>
      <c r="L865" s="31">
        <f t="shared" si="12"/>
        <v>287019.3</v>
      </c>
    </row>
    <row r="866" spans="1:12" x14ac:dyDescent="0.25">
      <c r="A866" s="27" t="s">
        <v>219</v>
      </c>
      <c r="B866" s="27" t="s">
        <v>220</v>
      </c>
      <c r="C866" s="28">
        <v>6259</v>
      </c>
      <c r="D866" s="28">
        <v>6259</v>
      </c>
      <c r="E866" s="29">
        <v>6259</v>
      </c>
      <c r="F866" s="28"/>
      <c r="G866" s="28"/>
      <c r="H866" s="28"/>
      <c r="I866" s="28"/>
      <c r="J866" s="28"/>
      <c r="K866" s="28">
        <v>6259</v>
      </c>
      <c r="L866" s="31">
        <f t="shared" si="12"/>
        <v>0</v>
      </c>
    </row>
    <row r="867" spans="1:12" x14ac:dyDescent="0.25">
      <c r="A867" s="27" t="s">
        <v>221</v>
      </c>
      <c r="B867" s="27" t="s">
        <v>222</v>
      </c>
      <c r="C867" s="28">
        <v>59578.58</v>
      </c>
      <c r="D867" s="28">
        <v>59578.58</v>
      </c>
      <c r="E867" s="29">
        <v>59578.58</v>
      </c>
      <c r="F867" s="28"/>
      <c r="G867" s="28"/>
      <c r="H867" s="28"/>
      <c r="I867" s="28"/>
      <c r="J867" s="28"/>
      <c r="K867" s="28"/>
      <c r="L867" s="31">
        <f t="shared" si="12"/>
        <v>59578.58</v>
      </c>
    </row>
    <row r="868" spans="1:12" x14ac:dyDescent="0.25">
      <c r="A868" s="27" t="s">
        <v>223</v>
      </c>
      <c r="B868" s="27" t="s">
        <v>224</v>
      </c>
      <c r="C868" s="28">
        <v>152873.20000000001</v>
      </c>
      <c r="D868" s="28">
        <v>151217.20000000001</v>
      </c>
      <c r="E868" s="29">
        <v>151217.20000000001</v>
      </c>
      <c r="F868" s="28"/>
      <c r="G868" s="28"/>
      <c r="H868" s="28"/>
      <c r="I868" s="28"/>
      <c r="J868" s="28"/>
      <c r="K868" s="28"/>
      <c r="L868" s="31">
        <f t="shared" si="12"/>
        <v>151217.20000000001</v>
      </c>
    </row>
    <row r="869" spans="1:12" x14ac:dyDescent="0.25">
      <c r="A869" s="27" t="s">
        <v>225</v>
      </c>
      <c r="B869" s="27" t="s">
        <v>226</v>
      </c>
      <c r="C869" s="28">
        <v>109918.75</v>
      </c>
      <c r="D869" s="28">
        <v>109918.75</v>
      </c>
      <c r="E869" s="29">
        <v>109918.75</v>
      </c>
      <c r="F869" s="28"/>
      <c r="G869" s="28"/>
      <c r="H869" s="28"/>
      <c r="I869" s="28"/>
      <c r="J869" s="28"/>
      <c r="K869" s="28"/>
      <c r="L869" s="31">
        <f t="shared" si="12"/>
        <v>109918.75</v>
      </c>
    </row>
    <row r="870" spans="1:12" x14ac:dyDescent="0.25">
      <c r="A870" s="27"/>
      <c r="B870" s="27" t="s">
        <v>247</v>
      </c>
      <c r="C870" s="28">
        <v>1174873.5900000001</v>
      </c>
      <c r="D870" s="28"/>
      <c r="E870" s="29"/>
      <c r="F870" s="28"/>
      <c r="G870" s="28"/>
      <c r="H870" s="28"/>
      <c r="I870" s="28"/>
      <c r="J870" s="28"/>
      <c r="K870" s="28"/>
      <c r="L870" s="31"/>
    </row>
    <row r="871" spans="1:12" x14ac:dyDescent="0.25">
      <c r="A871" s="27">
        <v>7505</v>
      </c>
      <c r="B871" s="27" t="s">
        <v>49</v>
      </c>
      <c r="C871" s="28">
        <v>1174873.5900000001</v>
      </c>
      <c r="D871" s="28">
        <v>836448.54</v>
      </c>
      <c r="E871" s="29">
        <f>SUM(E872:E882)</f>
        <v>836448.54</v>
      </c>
      <c r="F871" s="28"/>
      <c r="G871" s="28"/>
      <c r="H871" s="28"/>
      <c r="I871" s="28"/>
      <c r="J871" s="28"/>
      <c r="K871" s="28"/>
      <c r="L871" s="31"/>
    </row>
    <row r="872" spans="1:12" x14ac:dyDescent="0.25">
      <c r="A872" s="27" t="s">
        <v>8</v>
      </c>
      <c r="B872" s="27" t="s">
        <v>9</v>
      </c>
      <c r="C872" s="28">
        <v>385630</v>
      </c>
      <c r="D872" s="27">
        <v>0</v>
      </c>
      <c r="E872" s="40">
        <v>0</v>
      </c>
      <c r="F872" s="28"/>
      <c r="G872" s="28"/>
      <c r="H872" s="28"/>
      <c r="I872" s="28"/>
      <c r="J872" s="28"/>
      <c r="K872" s="28"/>
      <c r="L872" s="31">
        <f t="shared" ref="L872:L882" si="13">+D872+G872-I872+J872-K872</f>
        <v>0</v>
      </c>
    </row>
    <row r="873" spans="1:12" x14ac:dyDescent="0.25">
      <c r="A873" s="27" t="s">
        <v>10</v>
      </c>
      <c r="B873" s="27" t="s">
        <v>252</v>
      </c>
      <c r="C873" s="28">
        <v>50000</v>
      </c>
      <c r="D873" s="27">
        <v>0</v>
      </c>
      <c r="E873" s="40">
        <v>0</v>
      </c>
      <c r="F873" s="28"/>
      <c r="G873" s="28"/>
      <c r="H873" s="28"/>
      <c r="I873" s="28"/>
      <c r="J873" s="28"/>
      <c r="K873" s="28"/>
      <c r="L873" s="31">
        <f t="shared" si="13"/>
        <v>0</v>
      </c>
    </row>
    <row r="874" spans="1:12" x14ac:dyDescent="0.25">
      <c r="A874" s="27" t="s">
        <v>253</v>
      </c>
      <c r="B874" s="27" t="s">
        <v>254</v>
      </c>
      <c r="C874" s="28">
        <v>220000</v>
      </c>
      <c r="D874" s="28">
        <v>220000</v>
      </c>
      <c r="E874" s="29">
        <v>220000</v>
      </c>
      <c r="F874" s="28"/>
      <c r="G874" s="28"/>
      <c r="H874" s="28"/>
      <c r="I874" s="28"/>
      <c r="J874" s="28"/>
      <c r="K874" s="28"/>
      <c r="L874" s="31">
        <f t="shared" si="13"/>
        <v>220000</v>
      </c>
    </row>
    <row r="875" spans="1:12" x14ac:dyDescent="0.25">
      <c r="A875" s="27" t="s">
        <v>255</v>
      </c>
      <c r="B875" s="27" t="s">
        <v>256</v>
      </c>
      <c r="C875" s="28">
        <v>10000</v>
      </c>
      <c r="D875" s="28">
        <v>10000</v>
      </c>
      <c r="E875" s="29">
        <v>10000</v>
      </c>
      <c r="F875" s="28"/>
      <c r="G875" s="28"/>
      <c r="H875" s="28"/>
      <c r="I875" s="28"/>
      <c r="J875" s="28"/>
      <c r="K875" s="28">
        <v>10000</v>
      </c>
      <c r="L875" s="31">
        <f t="shared" si="13"/>
        <v>0</v>
      </c>
    </row>
    <row r="876" spans="1:12" x14ac:dyDescent="0.25">
      <c r="A876" s="27" t="s">
        <v>257</v>
      </c>
      <c r="B876" s="27" t="s">
        <v>258</v>
      </c>
      <c r="C876" s="28">
        <v>84000</v>
      </c>
      <c r="D876" s="27">
        <v>0</v>
      </c>
      <c r="E876" s="40">
        <v>0</v>
      </c>
      <c r="F876" s="28"/>
      <c r="G876" s="28"/>
      <c r="H876" s="28"/>
      <c r="I876" s="28"/>
      <c r="J876" s="28"/>
      <c r="K876" s="28"/>
      <c r="L876" s="31">
        <f t="shared" si="13"/>
        <v>0</v>
      </c>
    </row>
    <row r="877" spans="1:12" x14ac:dyDescent="0.25">
      <c r="A877" s="27" t="s">
        <v>259</v>
      </c>
      <c r="B877" s="27" t="s">
        <v>260</v>
      </c>
      <c r="C877" s="28">
        <v>65500</v>
      </c>
      <c r="D877" s="28">
        <v>44556.51</v>
      </c>
      <c r="E877" s="29">
        <v>44556.51</v>
      </c>
      <c r="F877" s="28"/>
      <c r="G877" s="28"/>
      <c r="H877" s="28"/>
      <c r="I877" s="28"/>
      <c r="J877" s="28"/>
      <c r="K877" s="28">
        <v>44556.51</v>
      </c>
      <c r="L877" s="31">
        <f t="shared" si="13"/>
        <v>0</v>
      </c>
    </row>
    <row r="878" spans="1:12" x14ac:dyDescent="0.25">
      <c r="A878" s="27" t="s">
        <v>25</v>
      </c>
      <c r="B878" s="27" t="s">
        <v>261</v>
      </c>
      <c r="C878" s="28">
        <v>80000</v>
      </c>
      <c r="D878" s="28">
        <v>80000</v>
      </c>
      <c r="E878" s="29">
        <v>80000</v>
      </c>
      <c r="F878" s="28"/>
      <c r="G878" s="28"/>
      <c r="H878" s="28"/>
      <c r="I878" s="28"/>
      <c r="J878" s="28"/>
      <c r="K878" s="28"/>
      <c r="L878" s="31">
        <f t="shared" si="13"/>
        <v>80000</v>
      </c>
    </row>
    <row r="879" spans="1:12" x14ac:dyDescent="0.25">
      <c r="A879" s="27" t="s">
        <v>262</v>
      </c>
      <c r="B879" s="27" t="s">
        <v>263</v>
      </c>
      <c r="C879" s="28">
        <v>50000</v>
      </c>
      <c r="D879" s="27">
        <v>0</v>
      </c>
      <c r="E879" s="40">
        <v>0</v>
      </c>
      <c r="F879" s="28"/>
      <c r="G879" s="28"/>
      <c r="H879" s="28"/>
      <c r="I879" s="28"/>
      <c r="J879" s="28"/>
      <c r="K879" s="28"/>
      <c r="L879" s="31">
        <f t="shared" si="13"/>
        <v>0</v>
      </c>
    </row>
    <row r="880" spans="1:12" x14ac:dyDescent="0.25">
      <c r="A880" s="27" t="s">
        <v>264</v>
      </c>
      <c r="B880" s="27" t="s">
        <v>265</v>
      </c>
      <c r="C880" s="28">
        <v>229743.59</v>
      </c>
      <c r="D880" s="28">
        <v>481892.03</v>
      </c>
      <c r="E880" s="29">
        <v>481892.03</v>
      </c>
      <c r="F880" s="28"/>
      <c r="G880" s="78">
        <f>4500+47283+6000+10000-5132</f>
        <v>62651</v>
      </c>
      <c r="H880" s="28"/>
      <c r="I880" s="28"/>
      <c r="J880" s="28"/>
      <c r="K880" s="28"/>
      <c r="L880" s="31">
        <f t="shared" si="13"/>
        <v>544543.03</v>
      </c>
    </row>
    <row r="881" spans="1:12" x14ac:dyDescent="0.25">
      <c r="A881" s="27" t="s">
        <v>1176</v>
      </c>
      <c r="B881" s="41" t="s">
        <v>127</v>
      </c>
      <c r="C881" s="28">
        <v>185000</v>
      </c>
      <c r="D881" s="28"/>
      <c r="E881" s="29">
        <v>0</v>
      </c>
      <c r="F881" s="28"/>
      <c r="G881" s="28"/>
      <c r="H881" s="28"/>
      <c r="I881" s="28"/>
      <c r="J881" s="28">
        <v>237399</v>
      </c>
      <c r="K881" s="28"/>
      <c r="L881" s="31">
        <f t="shared" si="13"/>
        <v>237399</v>
      </c>
    </row>
    <row r="882" spans="1:12" x14ac:dyDescent="0.25">
      <c r="A882" s="27" t="s">
        <v>1177</v>
      </c>
      <c r="B882" s="41" t="s">
        <v>1178</v>
      </c>
      <c r="C882" s="28"/>
      <c r="D882" s="28"/>
      <c r="E882" s="29">
        <v>0</v>
      </c>
      <c r="F882" s="28"/>
      <c r="G882" s="78">
        <f>150000+130000</f>
        <v>280000</v>
      </c>
      <c r="H882" s="28"/>
      <c r="I882" s="28"/>
      <c r="J882" s="28"/>
      <c r="K882" s="28"/>
      <c r="L882" s="31">
        <f t="shared" si="13"/>
        <v>280000</v>
      </c>
    </row>
    <row r="883" spans="1:12" x14ac:dyDescent="0.25">
      <c r="A883" s="27"/>
      <c r="B883" s="27" t="s">
        <v>276</v>
      </c>
      <c r="C883" s="28">
        <v>345800.93</v>
      </c>
      <c r="D883" s="28"/>
      <c r="E883" s="29"/>
      <c r="F883" s="28"/>
      <c r="G883" s="28"/>
      <c r="H883" s="28"/>
      <c r="I883" s="28"/>
      <c r="J883" s="28"/>
      <c r="K883" s="28"/>
      <c r="L883" s="31"/>
    </row>
    <row r="884" spans="1:12" x14ac:dyDescent="0.25">
      <c r="A884" s="27">
        <v>7801</v>
      </c>
      <c r="B884" s="27" t="s">
        <v>277</v>
      </c>
      <c r="C884" s="28">
        <v>345800.93</v>
      </c>
      <c r="D884" s="28">
        <v>345800.93</v>
      </c>
      <c r="E884" s="29">
        <f>SUM(E885:E891)</f>
        <v>345800.93</v>
      </c>
      <c r="F884" s="28"/>
      <c r="G884" s="28"/>
      <c r="H884" s="28"/>
      <c r="I884" s="28"/>
      <c r="J884" s="28"/>
      <c r="K884" s="28"/>
      <c r="L884" s="31"/>
    </row>
    <row r="885" spans="1:12" x14ac:dyDescent="0.25">
      <c r="A885" s="27" t="s">
        <v>278</v>
      </c>
      <c r="B885" s="27" t="s">
        <v>279</v>
      </c>
      <c r="C885" s="28">
        <v>5200</v>
      </c>
      <c r="D885" s="28">
        <v>5200</v>
      </c>
      <c r="E885" s="29">
        <v>5200</v>
      </c>
      <c r="F885" s="28"/>
      <c r="G885" s="28"/>
      <c r="H885" s="28"/>
      <c r="I885" s="28"/>
      <c r="J885" s="28"/>
      <c r="K885" s="28"/>
      <c r="L885" s="31">
        <f t="shared" ref="L885:L892" si="14">+D885+G885-I885+J885-K885</f>
        <v>5200</v>
      </c>
    </row>
    <row r="886" spans="1:12" x14ac:dyDescent="0.25">
      <c r="A886" s="27" t="s">
        <v>280</v>
      </c>
      <c r="B886" s="27" t="s">
        <v>281</v>
      </c>
      <c r="C886" s="28">
        <v>10000</v>
      </c>
      <c r="D886" s="28">
        <v>10000</v>
      </c>
      <c r="E886" s="29">
        <v>10000</v>
      </c>
      <c r="F886" s="28"/>
      <c r="G886" s="28"/>
      <c r="H886" s="28"/>
      <c r="I886" s="28"/>
      <c r="J886" s="28"/>
      <c r="K886" s="28">
        <v>10000</v>
      </c>
      <c r="L886" s="31">
        <f t="shared" si="14"/>
        <v>0</v>
      </c>
    </row>
    <row r="887" spans="1:12" x14ac:dyDescent="0.25">
      <c r="A887" s="27" t="s">
        <v>282</v>
      </c>
      <c r="B887" s="27" t="s">
        <v>283</v>
      </c>
      <c r="C887" s="28">
        <v>10400</v>
      </c>
      <c r="D887" s="28">
        <v>10400</v>
      </c>
      <c r="E887" s="29">
        <v>10400</v>
      </c>
      <c r="F887" s="28"/>
      <c r="G887" s="28"/>
      <c r="H887" s="28"/>
      <c r="I887" s="28"/>
      <c r="J887" s="28"/>
      <c r="K887" s="28"/>
      <c r="L887" s="31">
        <f t="shared" si="14"/>
        <v>10400</v>
      </c>
    </row>
    <row r="888" spans="1:12" x14ac:dyDescent="0.25">
      <c r="A888" s="27" t="s">
        <v>30</v>
      </c>
      <c r="B888" s="27" t="s">
        <v>284</v>
      </c>
      <c r="C888" s="28">
        <v>230000</v>
      </c>
      <c r="D888" s="28">
        <v>205000</v>
      </c>
      <c r="E888" s="29">
        <v>205000</v>
      </c>
      <c r="F888" s="28"/>
      <c r="G888" s="28"/>
      <c r="H888" s="28"/>
      <c r="I888" s="28"/>
      <c r="J888" s="28"/>
      <c r="K888" s="28">
        <v>5000</v>
      </c>
      <c r="L888" s="31">
        <f t="shared" si="14"/>
        <v>200000</v>
      </c>
    </row>
    <row r="889" spans="1:12" x14ac:dyDescent="0.25">
      <c r="A889" s="27" t="s">
        <v>285</v>
      </c>
      <c r="B889" s="27" t="s">
        <v>286</v>
      </c>
      <c r="C889" s="28">
        <v>5200</v>
      </c>
      <c r="D889" s="28">
        <v>5200</v>
      </c>
      <c r="E889" s="29">
        <v>5200</v>
      </c>
      <c r="F889" s="28"/>
      <c r="G889" s="28"/>
      <c r="H889" s="28"/>
      <c r="I889" s="28"/>
      <c r="J889" s="28"/>
      <c r="K889" s="28"/>
      <c r="L889" s="31">
        <f t="shared" si="14"/>
        <v>5200</v>
      </c>
    </row>
    <row r="890" spans="1:12" x14ac:dyDescent="0.25">
      <c r="A890" s="27" t="s">
        <v>287</v>
      </c>
      <c r="B890" s="27" t="s">
        <v>288</v>
      </c>
      <c r="C890" s="28">
        <v>25000</v>
      </c>
      <c r="D890" s="28">
        <v>50000</v>
      </c>
      <c r="E890" s="29">
        <v>50000</v>
      </c>
      <c r="F890" s="28"/>
      <c r="G890" s="28"/>
      <c r="H890" s="28"/>
      <c r="I890" s="28"/>
      <c r="J890" s="28"/>
      <c r="K890" s="28"/>
      <c r="L890" s="31">
        <f t="shared" si="14"/>
        <v>50000</v>
      </c>
    </row>
    <row r="891" spans="1:12" x14ac:dyDescent="0.25">
      <c r="A891" s="27" t="s">
        <v>1179</v>
      </c>
      <c r="B891" s="27" t="s">
        <v>290</v>
      </c>
      <c r="C891" s="28">
        <v>60000.93</v>
      </c>
      <c r="D891" s="28">
        <v>60000.93</v>
      </c>
      <c r="E891" s="29">
        <v>60000.93</v>
      </c>
      <c r="F891" s="28"/>
      <c r="G891" s="28"/>
      <c r="H891" s="28"/>
      <c r="I891" s="28"/>
      <c r="J891" s="28"/>
      <c r="K891" s="28"/>
      <c r="L891" s="31">
        <f t="shared" si="14"/>
        <v>60000.93</v>
      </c>
    </row>
    <row r="892" spans="1:12" x14ac:dyDescent="0.25">
      <c r="A892" s="27" t="s">
        <v>1180</v>
      </c>
      <c r="B892" s="27" t="s">
        <v>1181</v>
      </c>
      <c r="C892" s="28">
        <v>0</v>
      </c>
      <c r="D892" s="28">
        <v>0</v>
      </c>
      <c r="E892" s="29">
        <v>0</v>
      </c>
      <c r="F892" s="28"/>
      <c r="G892" s="78">
        <v>50000</v>
      </c>
      <c r="H892" s="28"/>
      <c r="I892" s="28"/>
      <c r="J892" s="28"/>
      <c r="K892" s="28"/>
      <c r="L892" s="31">
        <f t="shared" si="14"/>
        <v>50000</v>
      </c>
    </row>
    <row r="893" spans="1:12" x14ac:dyDescent="0.25">
      <c r="A893" s="27"/>
      <c r="B893" s="27" t="s">
        <v>299</v>
      </c>
      <c r="C893" s="28">
        <v>97500</v>
      </c>
      <c r="D893" s="28">
        <v>97500</v>
      </c>
      <c r="E893" s="29"/>
      <c r="F893" s="28"/>
      <c r="G893" s="28"/>
      <c r="H893" s="28"/>
      <c r="I893" s="28"/>
      <c r="J893" s="28"/>
      <c r="K893" s="28"/>
      <c r="L893" s="31"/>
    </row>
    <row r="894" spans="1:12" x14ac:dyDescent="0.25">
      <c r="A894" s="27">
        <v>8401</v>
      </c>
      <c r="B894" s="27" t="s">
        <v>163</v>
      </c>
      <c r="C894" s="28">
        <v>97500</v>
      </c>
      <c r="D894" s="28">
        <v>97500</v>
      </c>
      <c r="E894" s="29">
        <f>SUM(E895:E896)</f>
        <v>97500</v>
      </c>
      <c r="F894" s="28"/>
      <c r="G894" s="28"/>
      <c r="H894" s="28"/>
      <c r="I894" s="28"/>
      <c r="J894" s="28"/>
      <c r="K894" s="28"/>
      <c r="L894" s="31"/>
    </row>
    <row r="895" spans="1:12" x14ac:dyDescent="0.25">
      <c r="A895" s="27" t="s">
        <v>305</v>
      </c>
      <c r="B895" s="27" t="s">
        <v>123</v>
      </c>
      <c r="C895" s="28">
        <v>31500</v>
      </c>
      <c r="D895" s="28">
        <v>29000</v>
      </c>
      <c r="E895" s="29">
        <v>29000</v>
      </c>
      <c r="F895" s="28"/>
      <c r="G895" s="28"/>
      <c r="H895" s="28"/>
      <c r="I895" s="28"/>
      <c r="J895" s="28"/>
      <c r="K895" s="28"/>
      <c r="L895" s="31">
        <f>+D895+G895-I895+J895-K895</f>
        <v>29000</v>
      </c>
    </row>
    <row r="896" spans="1:12" x14ac:dyDescent="0.25">
      <c r="A896" s="27" t="s">
        <v>306</v>
      </c>
      <c r="B896" s="27" t="s">
        <v>125</v>
      </c>
      <c r="C896" s="28">
        <v>66000</v>
      </c>
      <c r="D896" s="28">
        <v>68500</v>
      </c>
      <c r="E896" s="29">
        <v>68500</v>
      </c>
      <c r="F896" s="28"/>
      <c r="G896" s="28"/>
      <c r="H896" s="28"/>
      <c r="I896" s="28"/>
      <c r="J896" s="28"/>
      <c r="K896" s="28"/>
      <c r="L896" s="31">
        <f>+D896+G896-I896+J896-K896</f>
        <v>68500</v>
      </c>
    </row>
    <row r="897" spans="1:12" x14ac:dyDescent="0.25">
      <c r="A897" s="27"/>
      <c r="B897" s="27" t="s">
        <v>307</v>
      </c>
      <c r="C897" s="28">
        <v>903385.74</v>
      </c>
      <c r="D897" s="28">
        <v>1427421.69</v>
      </c>
      <c r="E897" s="29"/>
      <c r="F897" s="28"/>
      <c r="G897" s="28"/>
      <c r="H897" s="28"/>
      <c r="I897" s="28"/>
      <c r="J897" s="28"/>
      <c r="K897" s="28"/>
      <c r="L897" s="31"/>
    </row>
    <row r="898" spans="1:12" x14ac:dyDescent="0.25">
      <c r="A898" s="27">
        <v>7501</v>
      </c>
      <c r="B898" s="27" t="s">
        <v>192</v>
      </c>
      <c r="C898" s="28">
        <v>903385.74</v>
      </c>
      <c r="D898" s="28">
        <v>1427421.69</v>
      </c>
      <c r="E898" s="29">
        <f>SUM(E899:E906)</f>
        <v>1427421.69</v>
      </c>
      <c r="F898" s="28"/>
      <c r="G898" s="28"/>
      <c r="H898" s="28"/>
      <c r="I898" s="28"/>
      <c r="J898" s="28"/>
      <c r="K898" s="28"/>
      <c r="L898" s="31"/>
    </row>
    <row r="899" spans="1:12" x14ac:dyDescent="0.25">
      <c r="A899" s="27" t="s">
        <v>308</v>
      </c>
      <c r="B899" s="27" t="s">
        <v>309</v>
      </c>
      <c r="C899" s="28">
        <v>91626.17</v>
      </c>
      <c r="D899" s="28">
        <v>91626.17</v>
      </c>
      <c r="E899" s="29">
        <v>91626.17</v>
      </c>
      <c r="F899" s="28"/>
      <c r="G899" s="28"/>
      <c r="H899" s="28"/>
      <c r="I899" s="28"/>
      <c r="J899" s="28"/>
      <c r="K899" s="28"/>
      <c r="L899" s="31">
        <f t="shared" ref="L899:L906" si="15">+D899+G899-I899+J899-K899</f>
        <v>91626.17</v>
      </c>
    </row>
    <row r="900" spans="1:12" x14ac:dyDescent="0.25">
      <c r="A900" s="27" t="s">
        <v>310</v>
      </c>
      <c r="B900" s="27" t="s">
        <v>311</v>
      </c>
      <c r="C900" s="28">
        <v>30145.25</v>
      </c>
      <c r="D900" s="28">
        <v>30145.25</v>
      </c>
      <c r="E900" s="29">
        <v>30145.25</v>
      </c>
      <c r="F900" s="28"/>
      <c r="G900" s="28"/>
      <c r="H900" s="28"/>
      <c r="I900" s="28"/>
      <c r="J900" s="28"/>
      <c r="K900" s="28"/>
      <c r="L900" s="31">
        <f t="shared" si="15"/>
        <v>30145.25</v>
      </c>
    </row>
    <row r="901" spans="1:12" x14ac:dyDescent="0.25">
      <c r="A901" s="27" t="s">
        <v>312</v>
      </c>
      <c r="B901" s="27" t="s">
        <v>313</v>
      </c>
      <c r="C901" s="28">
        <v>176620.28</v>
      </c>
      <c r="D901" s="28">
        <v>176620.28</v>
      </c>
      <c r="E901" s="29">
        <v>176620.28</v>
      </c>
      <c r="F901" s="28"/>
      <c r="G901" s="28"/>
      <c r="H901" s="28"/>
      <c r="I901" s="28"/>
      <c r="J901" s="28"/>
      <c r="K901" s="28"/>
      <c r="L901" s="31">
        <f t="shared" si="15"/>
        <v>176620.28</v>
      </c>
    </row>
    <row r="902" spans="1:12" x14ac:dyDescent="0.25">
      <c r="A902" s="27" t="s">
        <v>314</v>
      </c>
      <c r="B902" s="27" t="s">
        <v>315</v>
      </c>
      <c r="C902" s="28">
        <v>142320.51</v>
      </c>
      <c r="D902" s="28">
        <v>142320.51</v>
      </c>
      <c r="E902" s="29">
        <v>142320.51</v>
      </c>
      <c r="F902" s="28"/>
      <c r="G902" s="28"/>
      <c r="H902" s="28"/>
      <c r="I902" s="28"/>
      <c r="J902" s="28"/>
      <c r="K902" s="28"/>
      <c r="L902" s="31">
        <f t="shared" si="15"/>
        <v>142320.51</v>
      </c>
    </row>
    <row r="903" spans="1:12" x14ac:dyDescent="0.25">
      <c r="A903" s="27" t="s">
        <v>316</v>
      </c>
      <c r="B903" s="27" t="s">
        <v>317</v>
      </c>
      <c r="C903" s="28">
        <v>42704.87</v>
      </c>
      <c r="D903" s="28">
        <v>42704.87</v>
      </c>
      <c r="E903" s="29">
        <v>42704.87</v>
      </c>
      <c r="F903" s="28"/>
      <c r="G903" s="28"/>
      <c r="H903" s="28"/>
      <c r="I903" s="28"/>
      <c r="J903" s="28"/>
      <c r="K903" s="28"/>
      <c r="L903" s="31">
        <f t="shared" si="15"/>
        <v>42704.87</v>
      </c>
    </row>
    <row r="904" spans="1:12" x14ac:dyDescent="0.25">
      <c r="A904" s="27" t="s">
        <v>318</v>
      </c>
      <c r="B904" s="27" t="s">
        <v>319</v>
      </c>
      <c r="C904" s="28">
        <v>28067.94</v>
      </c>
      <c r="D904" s="28">
        <v>22103.89</v>
      </c>
      <c r="E904" s="29">
        <v>22103.89</v>
      </c>
      <c r="F904" s="28"/>
      <c r="G904" s="28"/>
      <c r="H904" s="28"/>
      <c r="I904" s="28"/>
      <c r="J904" s="28"/>
      <c r="K904" s="28"/>
      <c r="L904" s="31">
        <f t="shared" si="15"/>
        <v>22103.89</v>
      </c>
    </row>
    <row r="905" spans="1:12" x14ac:dyDescent="0.25">
      <c r="A905" s="27" t="s">
        <v>320</v>
      </c>
      <c r="B905" s="27" t="s">
        <v>321</v>
      </c>
      <c r="C905" s="28">
        <v>391900.72</v>
      </c>
      <c r="D905" s="28">
        <v>391900.72</v>
      </c>
      <c r="E905" s="29">
        <v>391900.72</v>
      </c>
      <c r="F905" s="28"/>
      <c r="G905" s="28"/>
      <c r="H905" s="28"/>
      <c r="I905" s="28"/>
      <c r="J905" s="28"/>
      <c r="K905" s="28"/>
      <c r="L905" s="31">
        <f t="shared" si="15"/>
        <v>391900.72</v>
      </c>
    </row>
    <row r="906" spans="1:12" x14ac:dyDescent="0.25">
      <c r="A906" s="27" t="s">
        <v>322</v>
      </c>
      <c r="B906" s="27" t="s">
        <v>323</v>
      </c>
      <c r="C906" s="27">
        <v>0</v>
      </c>
      <c r="D906" s="28">
        <v>530000</v>
      </c>
      <c r="E906" s="29">
        <v>530000</v>
      </c>
      <c r="F906" s="28"/>
      <c r="G906" s="28"/>
      <c r="H906" s="28"/>
      <c r="I906" s="28"/>
      <c r="J906" s="28"/>
      <c r="K906" s="28"/>
      <c r="L906" s="31">
        <f t="shared" si="15"/>
        <v>530000</v>
      </c>
    </row>
    <row r="907" spans="1:12" x14ac:dyDescent="0.25">
      <c r="A907" s="27"/>
      <c r="B907" s="27" t="s">
        <v>324</v>
      </c>
      <c r="C907" s="28">
        <v>386824.45</v>
      </c>
      <c r="D907" s="28">
        <v>382454.45</v>
      </c>
      <c r="E907" s="29"/>
      <c r="F907" s="28"/>
      <c r="G907" s="28"/>
      <c r="H907" s="28"/>
      <c r="I907" s="28"/>
      <c r="J907" s="28"/>
      <c r="K907" s="28"/>
      <c r="L907" s="31"/>
    </row>
    <row r="908" spans="1:12" x14ac:dyDescent="0.25">
      <c r="A908" s="27">
        <v>7505</v>
      </c>
      <c r="B908" s="27" t="s">
        <v>49</v>
      </c>
      <c r="C908" s="28">
        <v>386824.45</v>
      </c>
      <c r="D908" s="28">
        <v>382454.45</v>
      </c>
      <c r="E908" s="29">
        <f>SUM(E909:E913)</f>
        <v>382454.45</v>
      </c>
      <c r="F908" s="28"/>
      <c r="G908" s="28"/>
      <c r="H908" s="28"/>
      <c r="I908" s="28"/>
      <c r="J908" s="28"/>
      <c r="K908" s="28"/>
      <c r="L908" s="31"/>
    </row>
    <row r="909" spans="1:12" x14ac:dyDescent="0.25">
      <c r="A909" s="27" t="s">
        <v>325</v>
      </c>
      <c r="B909" s="27" t="s">
        <v>326</v>
      </c>
      <c r="C909" s="28">
        <v>73662.149999999994</v>
      </c>
      <c r="D909" s="28">
        <v>73662.149999999994</v>
      </c>
      <c r="E909" s="29">
        <v>73662.149999999994</v>
      </c>
      <c r="F909" s="28"/>
      <c r="G909" s="28"/>
      <c r="H909" s="28"/>
      <c r="I909" s="28"/>
      <c r="J909" s="28"/>
      <c r="K909" s="28"/>
      <c r="L909" s="31">
        <f>+D909+G909-I909+J909-K909</f>
        <v>73662.149999999994</v>
      </c>
    </row>
    <row r="910" spans="1:12" x14ac:dyDescent="0.25">
      <c r="A910" s="27" t="s">
        <v>23</v>
      </c>
      <c r="B910" s="27" t="s">
        <v>327</v>
      </c>
      <c r="C910" s="28">
        <v>83344.55</v>
      </c>
      <c r="D910" s="28">
        <v>78974.55</v>
      </c>
      <c r="E910" s="29">
        <v>78974.55</v>
      </c>
      <c r="F910" s="28"/>
      <c r="G910" s="28"/>
      <c r="H910" s="28"/>
      <c r="I910" s="28"/>
      <c r="J910" s="28"/>
      <c r="K910" s="28"/>
      <c r="L910" s="31">
        <f>+D910+G910-I910+J910-K910</f>
        <v>78974.55</v>
      </c>
    </row>
    <row r="911" spans="1:12" x14ac:dyDescent="0.25">
      <c r="A911" s="27" t="s">
        <v>328</v>
      </c>
      <c r="B911" s="27" t="s">
        <v>329</v>
      </c>
      <c r="C911" s="28">
        <v>29378.560000000001</v>
      </c>
      <c r="D911" s="28">
        <v>29378.560000000001</v>
      </c>
      <c r="E911" s="29">
        <v>29378.560000000001</v>
      </c>
      <c r="F911" s="28"/>
      <c r="G911" s="28"/>
      <c r="H911" s="28"/>
      <c r="I911" s="28"/>
      <c r="J911" s="28"/>
      <c r="K911" s="28"/>
      <c r="L911" s="31">
        <f>+D911+G911-I911+J911-K911</f>
        <v>29378.560000000001</v>
      </c>
    </row>
    <row r="912" spans="1:12" x14ac:dyDescent="0.25">
      <c r="A912" s="27" t="s">
        <v>330</v>
      </c>
      <c r="B912" s="27" t="s">
        <v>331</v>
      </c>
      <c r="C912" s="28">
        <v>200439.19</v>
      </c>
      <c r="D912" s="28">
        <v>200439.19</v>
      </c>
      <c r="E912" s="29">
        <v>200439.19</v>
      </c>
      <c r="F912" s="28"/>
      <c r="G912" s="28"/>
      <c r="H912" s="28"/>
      <c r="I912" s="28"/>
      <c r="J912" s="28"/>
      <c r="K912" s="28"/>
      <c r="L912" s="31">
        <f>+D912+G912-I912+J912-K912</f>
        <v>200439.19</v>
      </c>
    </row>
    <row r="913" spans="1:12" x14ac:dyDescent="0.25">
      <c r="A913" s="27" t="s">
        <v>330</v>
      </c>
      <c r="B913" s="27" t="s">
        <v>1182</v>
      </c>
      <c r="C913" s="28"/>
      <c r="D913" s="28"/>
      <c r="E913" s="29">
        <v>0</v>
      </c>
      <c r="F913" s="28"/>
      <c r="G913" s="28"/>
      <c r="H913" s="28"/>
      <c r="I913" s="28"/>
      <c r="J913" s="28">
        <v>16050</v>
      </c>
      <c r="K913" s="28"/>
      <c r="L913" s="31">
        <f>+D913+G913-I913+J913-K913</f>
        <v>16050</v>
      </c>
    </row>
    <row r="914" spans="1:12" x14ac:dyDescent="0.25">
      <c r="A914" s="27"/>
      <c r="B914" s="27" t="s">
        <v>341</v>
      </c>
      <c r="C914" s="28">
        <v>295584.93</v>
      </c>
      <c r="D914" s="28">
        <v>690092.34</v>
      </c>
      <c r="E914" s="30">
        <f>SUM(E916,E919,E922,E925,E928,E934)</f>
        <v>690092.34</v>
      </c>
      <c r="F914" s="28"/>
      <c r="G914" s="28"/>
      <c r="H914" s="28"/>
      <c r="I914" s="28"/>
      <c r="J914" s="28"/>
      <c r="K914" s="28"/>
      <c r="L914" s="31"/>
    </row>
    <row r="915" spans="1:12" x14ac:dyDescent="0.25">
      <c r="A915" s="27"/>
      <c r="B915" s="27" t="s">
        <v>342</v>
      </c>
      <c r="C915" s="28">
        <v>194786.24</v>
      </c>
      <c r="D915" s="28">
        <v>405310.24</v>
      </c>
      <c r="E915" s="29"/>
      <c r="F915" s="28"/>
      <c r="G915" s="28"/>
      <c r="H915" s="28"/>
      <c r="I915" s="28"/>
      <c r="J915" s="28"/>
      <c r="K915" s="28"/>
      <c r="L915" s="31"/>
    </row>
    <row r="916" spans="1:12" x14ac:dyDescent="0.25">
      <c r="A916" s="27">
        <v>7102</v>
      </c>
      <c r="B916" s="27" t="s">
        <v>65</v>
      </c>
      <c r="C916" s="28">
        <v>21649.97</v>
      </c>
      <c r="D916" s="28">
        <v>45796.97</v>
      </c>
      <c r="E916" s="29">
        <f>SUM(E917:E918)</f>
        <v>45796.97</v>
      </c>
      <c r="F916" s="28"/>
      <c r="G916" s="28"/>
      <c r="H916" s="28"/>
      <c r="I916" s="28"/>
      <c r="J916" s="28"/>
      <c r="K916" s="28"/>
      <c r="L916" s="31"/>
    </row>
    <row r="917" spans="1:12" x14ac:dyDescent="0.25">
      <c r="A917" s="27" t="s">
        <v>343</v>
      </c>
      <c r="B917" s="27" t="s">
        <v>67</v>
      </c>
      <c r="C917" s="28">
        <v>11649.97</v>
      </c>
      <c r="D917" s="28">
        <v>24733.97</v>
      </c>
      <c r="E917" s="29">
        <v>24733.97</v>
      </c>
      <c r="F917" s="28"/>
      <c r="G917" s="28"/>
      <c r="H917" s="28"/>
      <c r="I917" s="28"/>
      <c r="J917" s="28"/>
      <c r="K917" s="28"/>
      <c r="L917" s="31">
        <f>+D917+G917-I917+J917-K917</f>
        <v>24733.97</v>
      </c>
    </row>
    <row r="918" spans="1:12" x14ac:dyDescent="0.25">
      <c r="A918" s="27" t="s">
        <v>344</v>
      </c>
      <c r="B918" s="27" t="s">
        <v>73</v>
      </c>
      <c r="C918" s="28">
        <v>10000</v>
      </c>
      <c r="D918" s="28">
        <v>21063</v>
      </c>
      <c r="E918" s="29">
        <v>21063</v>
      </c>
      <c r="F918" s="28"/>
      <c r="G918" s="28"/>
      <c r="H918" s="28"/>
      <c r="I918" s="28"/>
      <c r="J918" s="28"/>
      <c r="K918" s="28"/>
      <c r="L918" s="31">
        <f>+D918+G918-I918+J918-K918</f>
        <v>21063</v>
      </c>
    </row>
    <row r="919" spans="1:12" x14ac:dyDescent="0.25">
      <c r="A919" s="27">
        <v>7105</v>
      </c>
      <c r="B919" s="27" t="s">
        <v>80</v>
      </c>
      <c r="C919" s="28">
        <v>139799.6</v>
      </c>
      <c r="D919" s="28">
        <v>297301.59999999998</v>
      </c>
      <c r="E919" s="29">
        <f>SUM(E920:E921)</f>
        <v>297301.59999999998</v>
      </c>
      <c r="F919" s="28"/>
      <c r="G919" s="28"/>
      <c r="H919" s="28"/>
      <c r="I919" s="28"/>
      <c r="J919" s="28"/>
      <c r="K919" s="28"/>
      <c r="L919" s="31"/>
    </row>
    <row r="920" spans="1:12" x14ac:dyDescent="0.25">
      <c r="A920" s="27" t="s">
        <v>345</v>
      </c>
      <c r="B920" s="27" t="s">
        <v>82</v>
      </c>
      <c r="C920" s="27">
        <v>0</v>
      </c>
      <c r="D920" s="27">
        <v>500</v>
      </c>
      <c r="E920" s="40">
        <v>500</v>
      </c>
      <c r="F920" s="28"/>
      <c r="G920" s="28"/>
      <c r="H920" s="28"/>
      <c r="I920" s="28"/>
      <c r="J920" s="28">
        <v>4500</v>
      </c>
      <c r="K920" s="28"/>
      <c r="L920" s="31">
        <f>+D920+G920-I920+J920-K920</f>
        <v>5000</v>
      </c>
    </row>
    <row r="921" spans="1:12" x14ac:dyDescent="0.25">
      <c r="A921" s="27" t="s">
        <v>346</v>
      </c>
      <c r="B921" s="27" t="s">
        <v>347</v>
      </c>
      <c r="C921" s="28">
        <v>139799.6</v>
      </c>
      <c r="D921" s="28">
        <v>296801.59999999998</v>
      </c>
      <c r="E921" s="29">
        <v>296801.59999999998</v>
      </c>
      <c r="F921" s="28"/>
      <c r="G921" s="28"/>
      <c r="H921" s="28"/>
      <c r="I921" s="28"/>
      <c r="J921" s="28"/>
      <c r="K921" s="28"/>
      <c r="L921" s="31">
        <f>+D921+G921-I921+J921-K921</f>
        <v>296801.59999999998</v>
      </c>
    </row>
    <row r="922" spans="1:12" x14ac:dyDescent="0.25">
      <c r="A922" s="27">
        <v>7106</v>
      </c>
      <c r="B922" s="27" t="s">
        <v>87</v>
      </c>
      <c r="C922" s="28">
        <v>21686.66</v>
      </c>
      <c r="D922" s="28">
        <v>39977.660000000003</v>
      </c>
      <c r="E922" s="29">
        <f>SUM(E923:E924)</f>
        <v>39977.660000000003</v>
      </c>
      <c r="F922" s="28"/>
      <c r="G922" s="28"/>
      <c r="H922" s="28"/>
      <c r="I922" s="28"/>
      <c r="J922" s="28"/>
      <c r="K922" s="28"/>
      <c r="L922" s="31"/>
    </row>
    <row r="923" spans="1:12" x14ac:dyDescent="0.25">
      <c r="A923" s="27" t="s">
        <v>348</v>
      </c>
      <c r="B923" s="27" t="s">
        <v>89</v>
      </c>
      <c r="C923" s="28">
        <v>16286.66</v>
      </c>
      <c r="D923" s="28">
        <v>34577.660000000003</v>
      </c>
      <c r="E923" s="29">
        <v>34577.660000000003</v>
      </c>
      <c r="F923" s="28"/>
      <c r="G923" s="28"/>
      <c r="H923" s="28"/>
      <c r="I923" s="28"/>
      <c r="J923" s="28"/>
      <c r="K923" s="28"/>
      <c r="L923" s="31">
        <f>+D923+G923-I923+J923-K923</f>
        <v>34577.660000000003</v>
      </c>
    </row>
    <row r="924" spans="1:12" x14ac:dyDescent="0.25">
      <c r="A924" s="27" t="s">
        <v>349</v>
      </c>
      <c r="B924" s="27" t="s">
        <v>95</v>
      </c>
      <c r="C924" s="28">
        <v>5400</v>
      </c>
      <c r="D924" s="28">
        <v>5400</v>
      </c>
      <c r="E924" s="29">
        <v>5400</v>
      </c>
      <c r="F924" s="28"/>
      <c r="G924" s="28"/>
      <c r="H924" s="28"/>
      <c r="I924" s="28"/>
      <c r="J924" s="28"/>
      <c r="K924" s="28"/>
      <c r="L924" s="31">
        <f>+D924+G924-I924+J924-K924</f>
        <v>5400</v>
      </c>
    </row>
    <row r="925" spans="1:12" x14ac:dyDescent="0.25">
      <c r="A925" s="27">
        <v>7107</v>
      </c>
      <c r="B925" s="27" t="s">
        <v>102</v>
      </c>
      <c r="C925" s="28">
        <v>11650.01</v>
      </c>
      <c r="D925" s="28">
        <v>22234.01</v>
      </c>
      <c r="E925" s="29">
        <f>SUM(E926)</f>
        <v>22234.01</v>
      </c>
      <c r="F925" s="28"/>
      <c r="G925" s="28"/>
      <c r="H925" s="28"/>
      <c r="I925" s="28"/>
      <c r="J925" s="28"/>
      <c r="K925" s="28"/>
      <c r="L925" s="31"/>
    </row>
    <row r="926" spans="1:12" x14ac:dyDescent="0.25">
      <c r="A926" s="27" t="s">
        <v>350</v>
      </c>
      <c r="B926" s="27" t="s">
        <v>104</v>
      </c>
      <c r="C926" s="28">
        <v>11650.01</v>
      </c>
      <c r="D926" s="28">
        <v>22234.01</v>
      </c>
      <c r="E926" s="29">
        <v>22234.01</v>
      </c>
      <c r="F926" s="28"/>
      <c r="G926" s="28"/>
      <c r="H926" s="28"/>
      <c r="I926" s="28"/>
      <c r="J926" s="28"/>
      <c r="K926" s="28"/>
      <c r="L926" s="31">
        <f>+D926+G926-I926+J926-K926</f>
        <v>22234.01</v>
      </c>
    </row>
    <row r="927" spans="1:12" x14ac:dyDescent="0.25">
      <c r="A927" s="27"/>
      <c r="B927" s="27" t="s">
        <v>110</v>
      </c>
      <c r="C927" s="28">
        <v>90798.69</v>
      </c>
      <c r="D927" s="28">
        <v>274782.09999999998</v>
      </c>
      <c r="E927" s="29"/>
      <c r="F927" s="28"/>
      <c r="G927" s="28"/>
      <c r="H927" s="28"/>
      <c r="I927" s="28"/>
      <c r="J927" s="28"/>
      <c r="K927" s="28"/>
      <c r="L927" s="31"/>
    </row>
    <row r="928" spans="1:12" x14ac:dyDescent="0.25">
      <c r="A928" s="27">
        <v>7308</v>
      </c>
      <c r="B928" s="27" t="s">
        <v>134</v>
      </c>
      <c r="C928" s="28">
        <v>90798.69</v>
      </c>
      <c r="D928" s="28">
        <v>274782.09999999998</v>
      </c>
      <c r="E928" s="29">
        <f>SUM(E929:E932)</f>
        <v>274782.09999999998</v>
      </c>
      <c r="F928" s="28"/>
      <c r="G928" s="28"/>
      <c r="H928" s="28"/>
      <c r="I928" s="28"/>
      <c r="J928" s="28"/>
      <c r="K928" s="28"/>
      <c r="L928" s="31"/>
    </row>
    <row r="929" spans="1:12" x14ac:dyDescent="0.25">
      <c r="A929" s="27" t="s">
        <v>353</v>
      </c>
      <c r="B929" s="27" t="s">
        <v>140</v>
      </c>
      <c r="C929" s="28">
        <v>10000</v>
      </c>
      <c r="D929" s="28">
        <v>1500</v>
      </c>
      <c r="E929" s="29">
        <v>1500</v>
      </c>
      <c r="F929" s="28"/>
      <c r="G929" s="28"/>
      <c r="H929" s="28"/>
      <c r="I929" s="28"/>
      <c r="J929" s="28"/>
      <c r="K929" s="28"/>
      <c r="L929" s="31">
        <f>+D929+G929-I929+J929-K929</f>
        <v>1500</v>
      </c>
    </row>
    <row r="930" spans="1:12" x14ac:dyDescent="0.25">
      <c r="A930" s="27" t="s">
        <v>354</v>
      </c>
      <c r="B930" s="27" t="s">
        <v>142</v>
      </c>
      <c r="C930" s="28">
        <v>74798.69</v>
      </c>
      <c r="D930" s="28">
        <v>249919.58</v>
      </c>
      <c r="E930" s="29">
        <v>249919.58</v>
      </c>
      <c r="F930" s="28"/>
      <c r="G930" s="28"/>
      <c r="H930" s="28"/>
      <c r="I930" s="28"/>
      <c r="J930" s="28"/>
      <c r="K930" s="28"/>
      <c r="L930" s="31">
        <f>+D930+G930-I930+J930-K930</f>
        <v>249919.58</v>
      </c>
    </row>
    <row r="931" spans="1:12" x14ac:dyDescent="0.25">
      <c r="A931" s="27" t="s">
        <v>355</v>
      </c>
      <c r="B931" s="27" t="s">
        <v>249</v>
      </c>
      <c r="C931" s="27">
        <v>0</v>
      </c>
      <c r="D931" s="28">
        <v>19500</v>
      </c>
      <c r="E931" s="29">
        <v>19500</v>
      </c>
      <c r="F931" s="28"/>
      <c r="G931" s="28"/>
      <c r="H931" s="28"/>
      <c r="I931" s="28"/>
      <c r="J931" s="28"/>
      <c r="K931" s="28"/>
      <c r="L931" s="31">
        <f>+D931+G931-I931+J931-K931</f>
        <v>19500</v>
      </c>
    </row>
    <row r="932" spans="1:12" x14ac:dyDescent="0.25">
      <c r="A932" s="27" t="s">
        <v>356</v>
      </c>
      <c r="B932" s="27" t="s">
        <v>357</v>
      </c>
      <c r="C932" s="28">
        <v>6000</v>
      </c>
      <c r="D932" s="28">
        <v>3862.52</v>
      </c>
      <c r="E932" s="29">
        <v>3862.52</v>
      </c>
      <c r="F932" s="28"/>
      <c r="G932" s="28"/>
      <c r="H932" s="28"/>
      <c r="I932" s="28"/>
      <c r="J932" s="28"/>
      <c r="K932" s="28"/>
      <c r="L932" s="31">
        <f>+D932+G932-I932+J932-K932</f>
        <v>3862.52</v>
      </c>
    </row>
    <row r="933" spans="1:12" x14ac:dyDescent="0.25">
      <c r="A933" s="27"/>
      <c r="B933" s="27" t="s">
        <v>358</v>
      </c>
      <c r="C933" s="28">
        <v>10000</v>
      </c>
      <c r="D933" s="28">
        <v>10000</v>
      </c>
      <c r="E933" s="29"/>
      <c r="F933" s="28"/>
      <c r="G933" s="28"/>
      <c r="H933" s="28"/>
      <c r="I933" s="28"/>
      <c r="J933" s="28"/>
      <c r="K933" s="28"/>
      <c r="L933" s="31"/>
    </row>
    <row r="934" spans="1:12" x14ac:dyDescent="0.25">
      <c r="A934" s="27">
        <v>8401</v>
      </c>
      <c r="B934" s="27" t="s">
        <v>163</v>
      </c>
      <c r="C934" s="28">
        <v>10000</v>
      </c>
      <c r="D934" s="28">
        <v>10000</v>
      </c>
      <c r="E934" s="29">
        <f>SUM(E935)</f>
        <v>10000</v>
      </c>
      <c r="F934" s="28"/>
      <c r="G934" s="28"/>
      <c r="H934" s="28"/>
      <c r="I934" s="28"/>
      <c r="J934" s="28"/>
      <c r="K934" s="28"/>
      <c r="L934" s="31"/>
    </row>
    <row r="935" spans="1:12" x14ac:dyDescent="0.25">
      <c r="A935" s="27" t="s">
        <v>359</v>
      </c>
      <c r="B935" s="27" t="s">
        <v>123</v>
      </c>
      <c r="C935" s="28">
        <v>10000</v>
      </c>
      <c r="D935" s="28">
        <v>10000</v>
      </c>
      <c r="E935" s="29">
        <v>10000</v>
      </c>
      <c r="F935" s="28"/>
      <c r="G935" s="28"/>
      <c r="H935" s="28"/>
      <c r="I935" s="28"/>
      <c r="J935" s="28"/>
      <c r="K935" s="28"/>
      <c r="L935" s="31">
        <f>+D935+G935-I935+J935-K935</f>
        <v>10000</v>
      </c>
    </row>
    <row r="936" spans="1:12" x14ac:dyDescent="0.25">
      <c r="A936" s="27"/>
      <c r="B936" s="27" t="s">
        <v>360</v>
      </c>
      <c r="C936" s="28">
        <v>3307638.11</v>
      </c>
      <c r="D936" s="28">
        <v>3246789.67</v>
      </c>
      <c r="E936" s="30">
        <f>SUM(E939,E963,E968,E975,E982,E992,E995,E998,E1001)</f>
        <v>3246789.6700000004</v>
      </c>
      <c r="F936" s="28"/>
      <c r="G936" s="28"/>
      <c r="H936" s="28"/>
      <c r="I936" s="28"/>
      <c r="J936" s="28"/>
      <c r="K936" s="28"/>
      <c r="L936" s="31"/>
    </row>
    <row r="937" spans="1:12" x14ac:dyDescent="0.25">
      <c r="A937" s="27"/>
      <c r="B937" s="27" t="s">
        <v>361</v>
      </c>
      <c r="C937" s="28">
        <v>3307638.11</v>
      </c>
      <c r="D937" s="28">
        <v>3246789.67</v>
      </c>
      <c r="E937" s="29"/>
      <c r="F937" s="28"/>
      <c r="G937" s="28"/>
      <c r="H937" s="28"/>
      <c r="I937" s="28"/>
      <c r="J937" s="28"/>
      <c r="K937" s="28"/>
      <c r="L937" s="31"/>
    </row>
    <row r="938" spans="1:12" x14ac:dyDescent="0.25">
      <c r="A938" s="27"/>
      <c r="B938" s="27" t="s">
        <v>362</v>
      </c>
      <c r="C938" s="28">
        <v>1932600</v>
      </c>
      <c r="D938" s="28">
        <v>1688024.56</v>
      </c>
      <c r="E938" s="29"/>
      <c r="F938" s="28"/>
      <c r="G938" s="28"/>
      <c r="H938" s="28"/>
      <c r="I938" s="28"/>
      <c r="J938" s="28"/>
      <c r="K938" s="28"/>
      <c r="L938" s="31"/>
    </row>
    <row r="939" spans="1:12" x14ac:dyDescent="0.25">
      <c r="A939" s="27">
        <v>7501</v>
      </c>
      <c r="B939" s="27" t="s">
        <v>192</v>
      </c>
      <c r="C939" s="28">
        <v>1932600</v>
      </c>
      <c r="D939" s="28">
        <v>1688024.56</v>
      </c>
      <c r="E939" s="29">
        <f>SUM(E940:E961)</f>
        <v>1688024.56</v>
      </c>
      <c r="F939" s="28"/>
      <c r="G939" s="28"/>
      <c r="H939" s="28"/>
      <c r="I939" s="28"/>
      <c r="J939" s="28"/>
      <c r="K939" s="28"/>
      <c r="L939" s="31"/>
    </row>
    <row r="940" spans="1:12" x14ac:dyDescent="0.25">
      <c r="A940" s="27" t="s">
        <v>363</v>
      </c>
      <c r="B940" s="27" t="s">
        <v>364</v>
      </c>
      <c r="C940" s="28">
        <v>16000</v>
      </c>
      <c r="D940" s="27">
        <v>0</v>
      </c>
      <c r="E940" s="40">
        <v>0</v>
      </c>
      <c r="F940" s="28"/>
      <c r="G940" s="28"/>
      <c r="H940" s="28"/>
      <c r="I940" s="28"/>
      <c r="J940" s="28"/>
      <c r="K940" s="28"/>
      <c r="L940" s="31">
        <f t="shared" ref="L940:L961" si="16">+D940+G940-I940+J940-K940</f>
        <v>0</v>
      </c>
    </row>
    <row r="941" spans="1:12" x14ac:dyDescent="0.25">
      <c r="A941" s="27" t="s">
        <v>365</v>
      </c>
      <c r="B941" s="27" t="s">
        <v>366</v>
      </c>
      <c r="C941" s="28">
        <v>100000</v>
      </c>
      <c r="D941" s="28">
        <v>1193</v>
      </c>
      <c r="E941" s="29">
        <v>1193</v>
      </c>
      <c r="F941" s="28"/>
      <c r="G941" s="28"/>
      <c r="H941" s="28"/>
      <c r="I941" s="28"/>
      <c r="J941" s="28"/>
      <c r="K941" s="28">
        <v>1193</v>
      </c>
      <c r="L941" s="31">
        <f t="shared" si="16"/>
        <v>0</v>
      </c>
    </row>
    <row r="942" spans="1:12" x14ac:dyDescent="0.25">
      <c r="A942" s="27" t="s">
        <v>367</v>
      </c>
      <c r="B942" s="27" t="s">
        <v>368</v>
      </c>
      <c r="C942" s="28">
        <v>30000</v>
      </c>
      <c r="D942" s="28">
        <v>30000</v>
      </c>
      <c r="E942" s="29">
        <v>30000</v>
      </c>
      <c r="F942" s="28"/>
      <c r="G942" s="28"/>
      <c r="H942" s="28"/>
      <c r="I942" s="28"/>
      <c r="J942" s="28"/>
      <c r="K942" s="28">
        <v>30000</v>
      </c>
      <c r="L942" s="31">
        <f t="shared" si="16"/>
        <v>0</v>
      </c>
    </row>
    <row r="943" spans="1:12" x14ac:dyDescent="0.25">
      <c r="A943" s="27" t="s">
        <v>369</v>
      </c>
      <c r="B943" s="27" t="s">
        <v>370</v>
      </c>
      <c r="C943" s="28">
        <v>12000</v>
      </c>
      <c r="D943" s="27">
        <v>0</v>
      </c>
      <c r="E943" s="40">
        <v>0</v>
      </c>
      <c r="F943" s="28"/>
      <c r="G943" s="28"/>
      <c r="H943" s="28"/>
      <c r="I943" s="28"/>
      <c r="J943" s="28"/>
      <c r="K943" s="28"/>
      <c r="L943" s="31">
        <f t="shared" si="16"/>
        <v>0</v>
      </c>
    </row>
    <row r="944" spans="1:12" x14ac:dyDescent="0.25">
      <c r="A944" s="27" t="s">
        <v>371</v>
      </c>
      <c r="B944" s="27" t="s">
        <v>372</v>
      </c>
      <c r="C944" s="28">
        <v>100000</v>
      </c>
      <c r="D944" s="27">
        <v>0</v>
      </c>
      <c r="E944" s="40">
        <v>0</v>
      </c>
      <c r="F944" s="28"/>
      <c r="G944" s="28"/>
      <c r="H944" s="28"/>
      <c r="I944" s="28"/>
      <c r="J944" s="28"/>
      <c r="K944" s="28"/>
      <c r="L944" s="31">
        <f t="shared" si="16"/>
        <v>0</v>
      </c>
    </row>
    <row r="945" spans="1:12" x14ac:dyDescent="0.25">
      <c r="A945" s="27" t="s">
        <v>373</v>
      </c>
      <c r="B945" s="27" t="s">
        <v>374</v>
      </c>
      <c r="C945" s="28">
        <v>417000</v>
      </c>
      <c r="D945" s="28">
        <v>393434.56</v>
      </c>
      <c r="E945" s="29">
        <v>393434.56</v>
      </c>
      <c r="F945" s="28"/>
      <c r="G945" s="28"/>
      <c r="H945" s="28"/>
      <c r="I945" s="28"/>
      <c r="J945" s="28"/>
      <c r="K945" s="28"/>
      <c r="L945" s="31">
        <f t="shared" si="16"/>
        <v>393434.56</v>
      </c>
    </row>
    <row r="946" spans="1:12" x14ac:dyDescent="0.25">
      <c r="A946" s="27" t="s">
        <v>375</v>
      </c>
      <c r="B946" s="27" t="s">
        <v>376</v>
      </c>
      <c r="C946" s="28">
        <v>153600</v>
      </c>
      <c r="D946" s="28">
        <v>170642</v>
      </c>
      <c r="E946" s="29">
        <v>170642</v>
      </c>
      <c r="F946" s="28"/>
      <c r="G946" s="28"/>
      <c r="H946" s="28"/>
      <c r="I946" s="28"/>
      <c r="J946" s="28"/>
      <c r="K946" s="28"/>
      <c r="L946" s="31">
        <f t="shared" si="16"/>
        <v>170642</v>
      </c>
    </row>
    <row r="947" spans="1:12" x14ac:dyDescent="0.25">
      <c r="A947" s="27" t="s">
        <v>377</v>
      </c>
      <c r="B947" s="79" t="s">
        <v>1183</v>
      </c>
      <c r="C947" s="28">
        <v>35000</v>
      </c>
      <c r="D947" s="28">
        <v>35000</v>
      </c>
      <c r="E947" s="29">
        <v>35000</v>
      </c>
      <c r="F947" s="28"/>
      <c r="G947" s="28"/>
      <c r="H947" s="28"/>
      <c r="I947" s="28"/>
      <c r="J947" s="39">
        <v>8091</v>
      </c>
      <c r="K947" s="28"/>
      <c r="L947" s="31">
        <f t="shared" si="16"/>
        <v>43091</v>
      </c>
    </row>
    <row r="948" spans="1:12" x14ac:dyDescent="0.25">
      <c r="A948" s="27" t="s">
        <v>379</v>
      </c>
      <c r="B948" s="27" t="s">
        <v>380</v>
      </c>
      <c r="C948" s="28">
        <v>60000</v>
      </c>
      <c r="D948" s="28">
        <v>60000</v>
      </c>
      <c r="E948" s="29">
        <v>60000</v>
      </c>
      <c r="F948" s="28"/>
      <c r="G948" s="28"/>
      <c r="H948" s="28"/>
      <c r="I948" s="28"/>
      <c r="J948" s="28"/>
      <c r="K948" s="28">
        <v>60000</v>
      </c>
      <c r="L948" s="31">
        <f t="shared" si="16"/>
        <v>0</v>
      </c>
    </row>
    <row r="949" spans="1:12" x14ac:dyDescent="0.25">
      <c r="A949" s="27" t="s">
        <v>381</v>
      </c>
      <c r="B949" s="27" t="s">
        <v>382</v>
      </c>
      <c r="C949" s="28">
        <v>45000</v>
      </c>
      <c r="D949" s="27">
        <v>0</v>
      </c>
      <c r="E949" s="40">
        <v>0</v>
      </c>
      <c r="F949" s="28"/>
      <c r="G949" s="28"/>
      <c r="H949" s="28"/>
      <c r="I949" s="28"/>
      <c r="J949" s="28"/>
      <c r="K949" s="28"/>
      <c r="L949" s="31">
        <f t="shared" si="16"/>
        <v>0</v>
      </c>
    </row>
    <row r="950" spans="1:12" x14ac:dyDescent="0.25">
      <c r="A950" s="27" t="s">
        <v>383</v>
      </c>
      <c r="B950" s="27" t="s">
        <v>384</v>
      </c>
      <c r="C950" s="28">
        <v>120000</v>
      </c>
      <c r="D950" s="28">
        <v>120000</v>
      </c>
      <c r="E950" s="29">
        <v>120000</v>
      </c>
      <c r="F950" s="28"/>
      <c r="G950" s="28"/>
      <c r="H950" s="28"/>
      <c r="I950" s="28"/>
      <c r="J950" s="28"/>
      <c r="K950" s="28"/>
      <c r="L950" s="31">
        <f t="shared" si="16"/>
        <v>120000</v>
      </c>
    </row>
    <row r="951" spans="1:12" x14ac:dyDescent="0.25">
      <c r="A951" s="27" t="s">
        <v>385</v>
      </c>
      <c r="B951" s="27" t="s">
        <v>386</v>
      </c>
      <c r="C951" s="28">
        <v>220000</v>
      </c>
      <c r="D951" s="28">
        <v>220000</v>
      </c>
      <c r="E951" s="29">
        <v>220000</v>
      </c>
      <c r="F951" s="28"/>
      <c r="G951" s="28"/>
      <c r="H951" s="28"/>
      <c r="I951" s="28"/>
      <c r="J951" s="28"/>
      <c r="K951" s="28"/>
      <c r="L951" s="31">
        <f t="shared" si="16"/>
        <v>220000</v>
      </c>
    </row>
    <row r="952" spans="1:12" x14ac:dyDescent="0.25">
      <c r="A952" s="27" t="s">
        <v>29</v>
      </c>
      <c r="B952" s="27" t="s">
        <v>387</v>
      </c>
      <c r="C952" s="28">
        <v>96000</v>
      </c>
      <c r="D952" s="28">
        <v>96000</v>
      </c>
      <c r="E952" s="29">
        <v>96000</v>
      </c>
      <c r="F952" s="28"/>
      <c r="G952" s="28"/>
      <c r="H952" s="28"/>
      <c r="I952" s="28"/>
      <c r="J952" s="28"/>
      <c r="K952" s="28"/>
      <c r="L952" s="31">
        <f t="shared" si="16"/>
        <v>96000</v>
      </c>
    </row>
    <row r="953" spans="1:12" x14ac:dyDescent="0.25">
      <c r="A953" s="27" t="s">
        <v>388</v>
      </c>
      <c r="B953" s="27" t="s">
        <v>389</v>
      </c>
      <c r="C953" s="28">
        <v>300000</v>
      </c>
      <c r="D953" s="28">
        <v>300000</v>
      </c>
      <c r="E953" s="29">
        <v>300000</v>
      </c>
      <c r="F953" s="28"/>
      <c r="G953" s="28"/>
      <c r="H953" s="28"/>
      <c r="I953" s="28"/>
      <c r="J953" s="28"/>
      <c r="K953" s="28">
        <v>300000</v>
      </c>
      <c r="L953" s="31">
        <f t="shared" si="16"/>
        <v>0</v>
      </c>
    </row>
    <row r="954" spans="1:12" x14ac:dyDescent="0.25">
      <c r="A954" s="27" t="s">
        <v>28</v>
      </c>
      <c r="B954" s="27" t="s">
        <v>390</v>
      </c>
      <c r="C954" s="28">
        <v>78000</v>
      </c>
      <c r="D954" s="28">
        <v>78000</v>
      </c>
      <c r="E954" s="29">
        <v>78000</v>
      </c>
      <c r="F954" s="28"/>
      <c r="G954" s="28"/>
      <c r="H954" s="28"/>
      <c r="I954" s="28"/>
      <c r="J954" s="28"/>
      <c r="K954" s="28"/>
      <c r="L954" s="31">
        <f t="shared" si="16"/>
        <v>78000</v>
      </c>
    </row>
    <row r="955" spans="1:12" x14ac:dyDescent="0.25">
      <c r="A955" s="27" t="s">
        <v>391</v>
      </c>
      <c r="B955" s="27" t="s">
        <v>392</v>
      </c>
      <c r="C955" s="28">
        <v>50000</v>
      </c>
      <c r="D955" s="28">
        <v>50000</v>
      </c>
      <c r="E955" s="29">
        <v>50000</v>
      </c>
      <c r="F955" s="28"/>
      <c r="G955" s="28"/>
      <c r="H955" s="28"/>
      <c r="I955" s="28"/>
      <c r="J955" s="28"/>
      <c r="K955" s="28">
        <v>50000</v>
      </c>
      <c r="L955" s="31">
        <f t="shared" si="16"/>
        <v>0</v>
      </c>
    </row>
    <row r="956" spans="1:12" x14ac:dyDescent="0.25">
      <c r="A956" s="27" t="s">
        <v>393</v>
      </c>
      <c r="B956" s="27" t="s">
        <v>394</v>
      </c>
      <c r="C956" s="27">
        <v>0</v>
      </c>
      <c r="D956" s="28">
        <v>33755</v>
      </c>
      <c r="E956" s="29">
        <v>33755</v>
      </c>
      <c r="F956" s="28"/>
      <c r="G956" s="28"/>
      <c r="H956" s="28"/>
      <c r="I956" s="28"/>
      <c r="J956" s="28">
        <v>79000</v>
      </c>
      <c r="K956" s="28"/>
      <c r="L956" s="31">
        <f t="shared" si="16"/>
        <v>112755</v>
      </c>
    </row>
    <row r="957" spans="1:12" x14ac:dyDescent="0.25">
      <c r="A957" s="27" t="s">
        <v>1184</v>
      </c>
      <c r="B957" s="41" t="s">
        <v>1185</v>
      </c>
      <c r="C957" s="28"/>
      <c r="D957" s="28"/>
      <c r="E957" s="29">
        <v>0</v>
      </c>
      <c r="F957" s="28"/>
      <c r="G957" s="28">
        <v>30600</v>
      </c>
      <c r="H957" s="28"/>
      <c r="I957" s="28"/>
      <c r="J957" s="28"/>
      <c r="K957" s="28"/>
      <c r="L957" s="31">
        <f t="shared" si="16"/>
        <v>30600</v>
      </c>
    </row>
    <row r="958" spans="1:12" x14ac:dyDescent="0.25">
      <c r="A958" s="27" t="s">
        <v>1186</v>
      </c>
      <c r="B958" s="41" t="s">
        <v>1187</v>
      </c>
      <c r="C958" s="28"/>
      <c r="D958" s="28"/>
      <c r="E958" s="29">
        <v>0</v>
      </c>
      <c r="F958" s="28"/>
      <c r="G958" s="28"/>
      <c r="H958" s="28"/>
      <c r="I958" s="28"/>
      <c r="J958" s="28">
        <v>70300</v>
      </c>
      <c r="K958" s="28"/>
      <c r="L958" s="31">
        <f t="shared" si="16"/>
        <v>70300</v>
      </c>
    </row>
    <row r="959" spans="1:12" x14ac:dyDescent="0.25">
      <c r="A959" s="27" t="s">
        <v>395</v>
      </c>
      <c r="B959" s="60" t="s">
        <v>1188</v>
      </c>
      <c r="C959" s="33"/>
      <c r="D959" s="33"/>
      <c r="E959" s="29">
        <v>0</v>
      </c>
      <c r="F959" s="28"/>
      <c r="G959" s="28">
        <v>9930</v>
      </c>
      <c r="H959" s="28"/>
      <c r="I959" s="28"/>
      <c r="J959" s="28"/>
      <c r="K959" s="28"/>
      <c r="L959" s="31">
        <f t="shared" si="16"/>
        <v>9930</v>
      </c>
    </row>
    <row r="960" spans="1:12" x14ac:dyDescent="0.25">
      <c r="A960" s="32" t="s">
        <v>397</v>
      </c>
      <c r="B960" s="60" t="s">
        <v>1189</v>
      </c>
      <c r="C960" s="33"/>
      <c r="D960" s="33"/>
      <c r="E960" s="29">
        <v>0</v>
      </c>
      <c r="F960" s="28"/>
      <c r="G960" s="28">
        <v>16000</v>
      </c>
      <c r="H960" s="28"/>
      <c r="I960" s="28"/>
      <c r="J960" s="28"/>
      <c r="K960" s="28"/>
      <c r="L960" s="31">
        <f t="shared" si="16"/>
        <v>16000</v>
      </c>
    </row>
    <row r="961" spans="1:12" x14ac:dyDescent="0.25">
      <c r="A961" s="27" t="s">
        <v>1190</v>
      </c>
      <c r="B961" s="27" t="s">
        <v>404</v>
      </c>
      <c r="C961" s="28">
        <v>100000</v>
      </c>
      <c r="D961" s="28">
        <v>100000</v>
      </c>
      <c r="E961" s="29">
        <v>100000</v>
      </c>
      <c r="F961" s="28"/>
      <c r="G961" s="78">
        <v>7990.31</v>
      </c>
      <c r="H961" s="28"/>
      <c r="I961" s="28"/>
      <c r="J961" s="28">
        <v>42009.69</v>
      </c>
      <c r="K961" s="28"/>
      <c r="L961" s="31">
        <f t="shared" si="16"/>
        <v>150000</v>
      </c>
    </row>
    <row r="962" spans="1:12" x14ac:dyDescent="0.25">
      <c r="A962" s="27"/>
      <c r="B962" s="27" t="s">
        <v>405</v>
      </c>
      <c r="C962" s="28">
        <v>211000</v>
      </c>
      <c r="D962" s="28">
        <v>361645</v>
      </c>
      <c r="E962" s="29"/>
      <c r="F962" s="28"/>
      <c r="G962" s="28"/>
      <c r="H962" s="28"/>
      <c r="I962" s="28"/>
      <c r="J962" s="28"/>
      <c r="K962" s="28"/>
      <c r="L962" s="31"/>
    </row>
    <row r="963" spans="1:12" x14ac:dyDescent="0.25">
      <c r="A963" s="27">
        <v>7505</v>
      </c>
      <c r="B963" s="27" t="s">
        <v>49</v>
      </c>
      <c r="C963" s="28">
        <v>211000</v>
      </c>
      <c r="D963" s="28">
        <v>361645</v>
      </c>
      <c r="E963" s="29">
        <f>SUM(E964:E966)</f>
        <v>361645</v>
      </c>
      <c r="F963" s="28"/>
      <c r="G963" s="28"/>
      <c r="H963" s="28"/>
      <c r="I963" s="28"/>
      <c r="J963" s="28"/>
      <c r="K963" s="28"/>
      <c r="L963" s="31"/>
    </row>
    <row r="964" spans="1:12" x14ac:dyDescent="0.25">
      <c r="A964" s="27" t="s">
        <v>406</v>
      </c>
      <c r="B964" s="27" t="s">
        <v>407</v>
      </c>
      <c r="C964" s="28">
        <v>15000</v>
      </c>
      <c r="D964" s="27">
        <v>0</v>
      </c>
      <c r="E964" s="40">
        <v>0</v>
      </c>
      <c r="F964" s="28"/>
      <c r="G964" s="28"/>
      <c r="H964" s="28"/>
      <c r="I964" s="28"/>
      <c r="J964" s="28"/>
      <c r="K964" s="28"/>
      <c r="L964" s="31">
        <f>+D964+G964-I964+J964-K964</f>
        <v>0</v>
      </c>
    </row>
    <row r="965" spans="1:12" x14ac:dyDescent="0.25">
      <c r="A965" s="27" t="s">
        <v>408</v>
      </c>
      <c r="B965" s="27" t="s">
        <v>409</v>
      </c>
      <c r="C965" s="28">
        <v>36000</v>
      </c>
      <c r="D965" s="28">
        <v>36000</v>
      </c>
      <c r="E965" s="29">
        <v>36000</v>
      </c>
      <c r="F965" s="28"/>
      <c r="G965" s="28"/>
      <c r="H965" s="28"/>
      <c r="I965" s="28"/>
      <c r="J965" s="28"/>
      <c r="K965" s="28"/>
      <c r="L965" s="31">
        <f>+D965+G965-I965+J965-K965</f>
        <v>36000</v>
      </c>
    </row>
    <row r="966" spans="1:12" x14ac:dyDescent="0.25">
      <c r="A966" s="27" t="s">
        <v>410</v>
      </c>
      <c r="B966" s="27" t="s">
        <v>411</v>
      </c>
      <c r="C966" s="28">
        <v>160000</v>
      </c>
      <c r="D966" s="28">
        <v>325645</v>
      </c>
      <c r="E966" s="29">
        <v>325645</v>
      </c>
      <c r="F966" s="28"/>
      <c r="G966" s="28">
        <f>15000-2592</f>
        <v>12408</v>
      </c>
      <c r="H966" s="28"/>
      <c r="I966" s="28"/>
      <c r="J966" s="28">
        <f>25552.69+1609+51105.38+177.62-5565-10000</f>
        <v>62879.689999999988</v>
      </c>
      <c r="K966" s="28"/>
      <c r="L966" s="31">
        <f>+D966+G966-I966+J966-K966</f>
        <v>400932.69</v>
      </c>
    </row>
    <row r="967" spans="1:12" x14ac:dyDescent="0.25">
      <c r="A967" s="27"/>
      <c r="B967" s="27" t="s">
        <v>416</v>
      </c>
      <c r="C967" s="28">
        <v>60000</v>
      </c>
      <c r="D967" s="28"/>
      <c r="E967" s="29"/>
      <c r="F967" s="28"/>
      <c r="G967" s="28"/>
      <c r="H967" s="28"/>
      <c r="I967" s="28"/>
      <c r="J967" s="28"/>
      <c r="K967" s="28"/>
      <c r="L967" s="31"/>
    </row>
    <row r="968" spans="1:12" x14ac:dyDescent="0.25">
      <c r="A968" s="27">
        <v>7801</v>
      </c>
      <c r="B968" s="27" t="s">
        <v>277</v>
      </c>
      <c r="C968" s="28">
        <v>60000</v>
      </c>
      <c r="D968" s="68">
        <f>SUM(D969:D973)</f>
        <v>60000</v>
      </c>
      <c r="E968" s="29">
        <f>SUM(E969:E973)</f>
        <v>60000</v>
      </c>
      <c r="F968" s="28"/>
      <c r="G968" s="28"/>
      <c r="H968" s="28"/>
      <c r="I968" s="28"/>
      <c r="J968" s="28"/>
      <c r="K968" s="28"/>
      <c r="L968" s="31"/>
    </row>
    <row r="969" spans="1:12" x14ac:dyDescent="0.25">
      <c r="A969" s="27" t="s">
        <v>24</v>
      </c>
      <c r="B969" s="27" t="s">
        <v>417</v>
      </c>
      <c r="C969" s="28">
        <v>60000</v>
      </c>
      <c r="D969" s="28">
        <v>60000</v>
      </c>
      <c r="E969" s="29">
        <v>60000</v>
      </c>
      <c r="F969" s="28"/>
      <c r="G969" s="28"/>
      <c r="H969" s="28"/>
      <c r="I969" s="28"/>
      <c r="J969" s="28"/>
      <c r="K969" s="28"/>
      <c r="L969" s="31">
        <f>+D969+G969-I969+J969-K969</f>
        <v>60000</v>
      </c>
    </row>
    <row r="970" spans="1:12" x14ac:dyDescent="0.25">
      <c r="A970" s="32" t="s">
        <v>1191</v>
      </c>
      <c r="B970" s="60" t="s">
        <v>1192</v>
      </c>
      <c r="C970" s="33"/>
      <c r="D970" s="33"/>
      <c r="E970" s="33">
        <v>0</v>
      </c>
      <c r="F970" s="28"/>
      <c r="G970" s="28"/>
      <c r="H970" s="28"/>
      <c r="I970" s="28"/>
      <c r="J970" s="28">
        <v>50000</v>
      </c>
      <c r="K970" s="28"/>
      <c r="L970" s="31">
        <f>+D970+G970-I970+J970-K970</f>
        <v>50000</v>
      </c>
    </row>
    <row r="971" spans="1:12" x14ac:dyDescent="0.25">
      <c r="A971" s="32" t="s">
        <v>1191</v>
      </c>
      <c r="B971" s="60" t="s">
        <v>1193</v>
      </c>
      <c r="C971" s="33"/>
      <c r="D971" s="33"/>
      <c r="E971" s="33">
        <v>0</v>
      </c>
      <c r="F971" s="28"/>
      <c r="G971" s="28"/>
      <c r="H971" s="28"/>
      <c r="I971" s="28"/>
      <c r="J971" s="28">
        <v>300000</v>
      </c>
      <c r="K971" s="28"/>
      <c r="L971" s="31">
        <f>+D971+G971-I971+J971-K971</f>
        <v>300000</v>
      </c>
    </row>
    <row r="972" spans="1:12" x14ac:dyDescent="0.25">
      <c r="A972" s="32" t="s">
        <v>1194</v>
      </c>
      <c r="B972" s="60" t="s">
        <v>1195</v>
      </c>
      <c r="C972" s="33"/>
      <c r="D972" s="33"/>
      <c r="E972" s="33">
        <v>0</v>
      </c>
      <c r="F972" s="28"/>
      <c r="G972" s="78">
        <v>40000</v>
      </c>
      <c r="H972" s="28"/>
      <c r="I972" s="28"/>
      <c r="J972" s="28">
        <v>3200</v>
      </c>
      <c r="K972" s="28"/>
      <c r="L972" s="31">
        <f>+D972+G972-I972+J972-K972</f>
        <v>43200</v>
      </c>
    </row>
    <row r="973" spans="1:12" x14ac:dyDescent="0.25">
      <c r="A973" s="32" t="s">
        <v>1194</v>
      </c>
      <c r="B973" s="60" t="s">
        <v>1196</v>
      </c>
      <c r="C973" s="33"/>
      <c r="D973" s="33">
        <v>0</v>
      </c>
      <c r="E973" s="29">
        <v>0</v>
      </c>
      <c r="F973" s="28"/>
      <c r="G973" s="28">
        <v>31200</v>
      </c>
      <c r="H973" s="28"/>
      <c r="I973" s="28"/>
      <c r="J973" s="28"/>
      <c r="K973" s="28"/>
      <c r="L973" s="31">
        <f>+D973+G973-I973+J973-K973</f>
        <v>31200</v>
      </c>
    </row>
    <row r="974" spans="1:12" x14ac:dyDescent="0.25">
      <c r="A974" s="27"/>
      <c r="B974" s="27" t="s">
        <v>440</v>
      </c>
      <c r="C974" s="28">
        <v>1018025.84</v>
      </c>
      <c r="D974" s="28"/>
      <c r="E974" s="29"/>
      <c r="F974" s="28"/>
      <c r="G974" s="28"/>
      <c r="H974" s="28"/>
      <c r="I974" s="28"/>
      <c r="J974" s="28"/>
      <c r="K974" s="28"/>
      <c r="L974" s="31"/>
    </row>
    <row r="975" spans="1:12" x14ac:dyDescent="0.25">
      <c r="A975" s="27">
        <v>7501</v>
      </c>
      <c r="B975" s="27" t="s">
        <v>192</v>
      </c>
      <c r="C975" s="28">
        <v>303631.18</v>
      </c>
      <c r="D975" s="28">
        <v>303631.18</v>
      </c>
      <c r="E975" s="29">
        <f>SUM(E976:E981)</f>
        <v>303631.18000000005</v>
      </c>
      <c r="F975" s="28"/>
      <c r="G975" s="28"/>
      <c r="H975" s="28"/>
      <c r="I975" s="28"/>
      <c r="J975" s="28"/>
      <c r="K975" s="28"/>
      <c r="L975" s="31"/>
    </row>
    <row r="976" spans="1:12" x14ac:dyDescent="0.25">
      <c r="A976" s="27" t="s">
        <v>441</v>
      </c>
      <c r="B976" s="27" t="s">
        <v>442</v>
      </c>
      <c r="C976" s="28">
        <v>72500.88</v>
      </c>
      <c r="D976" s="28">
        <v>72500.88</v>
      </c>
      <c r="E976" s="29">
        <v>72500.88</v>
      </c>
      <c r="F976" s="28"/>
      <c r="G976" s="28"/>
      <c r="H976" s="28"/>
      <c r="I976" s="28"/>
      <c r="J976" s="28"/>
      <c r="K976" s="28"/>
      <c r="L976" s="31">
        <f t="shared" ref="L976:L981" si="17">+D976+G976-I976+J976-K976</f>
        <v>72500.88</v>
      </c>
    </row>
    <row r="977" spans="1:12" x14ac:dyDescent="0.25">
      <c r="A977" s="27" t="s">
        <v>443</v>
      </c>
      <c r="B977" s="27" t="s">
        <v>444</v>
      </c>
      <c r="C977" s="28">
        <v>39872.22</v>
      </c>
      <c r="D977" s="28">
        <v>39872.22</v>
      </c>
      <c r="E977" s="29">
        <v>39872.22</v>
      </c>
      <c r="F977" s="28"/>
      <c r="G977" s="28"/>
      <c r="H977" s="28"/>
      <c r="I977" s="28"/>
      <c r="J977" s="28"/>
      <c r="K977" s="28"/>
      <c r="L977" s="31">
        <f t="shared" si="17"/>
        <v>39872.22</v>
      </c>
    </row>
    <row r="978" spans="1:12" x14ac:dyDescent="0.25">
      <c r="A978" s="27" t="s">
        <v>445</v>
      </c>
      <c r="B978" s="27" t="s">
        <v>446</v>
      </c>
      <c r="C978" s="28">
        <v>17237.28</v>
      </c>
      <c r="D978" s="28">
        <v>17237.28</v>
      </c>
      <c r="E978" s="29">
        <v>17237.28</v>
      </c>
      <c r="F978" s="28"/>
      <c r="G978" s="28"/>
      <c r="H978" s="28"/>
      <c r="I978" s="28"/>
      <c r="J978" s="28"/>
      <c r="K978" s="28"/>
      <c r="L978" s="31">
        <f t="shared" si="17"/>
        <v>17237.28</v>
      </c>
    </row>
    <row r="979" spans="1:12" x14ac:dyDescent="0.25">
      <c r="A979" s="27" t="s">
        <v>447</v>
      </c>
      <c r="B979" s="27" t="s">
        <v>448</v>
      </c>
      <c r="C979" s="28">
        <v>20001.79</v>
      </c>
      <c r="D979" s="28">
        <v>20001.79</v>
      </c>
      <c r="E979" s="29">
        <v>20001.79</v>
      </c>
      <c r="F979" s="28"/>
      <c r="G979" s="28"/>
      <c r="H979" s="28"/>
      <c r="I979" s="28"/>
      <c r="J979" s="28"/>
      <c r="K979" s="28"/>
      <c r="L979" s="31">
        <f t="shared" si="17"/>
        <v>20001.79</v>
      </c>
    </row>
    <row r="980" spans="1:12" x14ac:dyDescent="0.25">
      <c r="A980" s="27" t="s">
        <v>449</v>
      </c>
      <c r="B980" s="27" t="s">
        <v>450</v>
      </c>
      <c r="C980" s="28">
        <v>3372</v>
      </c>
      <c r="D980" s="28">
        <v>3372</v>
      </c>
      <c r="E980" s="29">
        <v>3372</v>
      </c>
      <c r="F980" s="28"/>
      <c r="G980" s="28"/>
      <c r="H980" s="28"/>
      <c r="I980" s="28"/>
      <c r="J980" s="28"/>
      <c r="K980" s="28"/>
      <c r="L980" s="31">
        <f t="shared" si="17"/>
        <v>3372</v>
      </c>
    </row>
    <row r="981" spans="1:12" x14ac:dyDescent="0.25">
      <c r="A981" s="27" t="s">
        <v>453</v>
      </c>
      <c r="B981" s="27" t="s">
        <v>454</v>
      </c>
      <c r="C981" s="28">
        <v>150647.01</v>
      </c>
      <c r="D981" s="28">
        <v>150647.01</v>
      </c>
      <c r="E981" s="29">
        <v>150647.01</v>
      </c>
      <c r="F981" s="28"/>
      <c r="G981" s="28"/>
      <c r="H981" s="28"/>
      <c r="I981" s="28"/>
      <c r="J981" s="28"/>
      <c r="K981" s="28"/>
      <c r="L981" s="31">
        <f t="shared" si="17"/>
        <v>150647.01</v>
      </c>
    </row>
    <row r="982" spans="1:12" x14ac:dyDescent="0.25">
      <c r="A982" s="27">
        <v>7505</v>
      </c>
      <c r="B982" s="27" t="s">
        <v>49</v>
      </c>
      <c r="C982" s="28">
        <v>714394.66</v>
      </c>
      <c r="D982" s="28">
        <v>698476.66</v>
      </c>
      <c r="E982" s="29">
        <f>SUM(E983:E990)</f>
        <v>698476.65999999992</v>
      </c>
      <c r="F982" s="28"/>
      <c r="G982" s="28"/>
      <c r="H982" s="28"/>
      <c r="I982" s="28"/>
      <c r="J982" s="28"/>
      <c r="K982" s="28"/>
      <c r="L982" s="31"/>
    </row>
    <row r="983" spans="1:12" x14ac:dyDescent="0.25">
      <c r="A983" s="27" t="s">
        <v>455</v>
      </c>
      <c r="B983" s="27" t="s">
        <v>456</v>
      </c>
      <c r="C983" s="28">
        <v>332951</v>
      </c>
      <c r="D983" s="28">
        <v>332951</v>
      </c>
      <c r="E983" s="29">
        <v>332951</v>
      </c>
      <c r="F983" s="28"/>
      <c r="G983" s="28"/>
      <c r="H983" s="28"/>
      <c r="I983" s="28"/>
      <c r="J983" s="28"/>
      <c r="K983" s="28"/>
      <c r="L983" s="31">
        <f t="shared" ref="L983:L990" si="18">+D983+G983-I983+J983-K983</f>
        <v>332951</v>
      </c>
    </row>
    <row r="984" spans="1:12" x14ac:dyDescent="0.25">
      <c r="A984" s="27" t="s">
        <v>457</v>
      </c>
      <c r="B984" s="27" t="s">
        <v>458</v>
      </c>
      <c r="C984" s="28">
        <v>38881.949999999997</v>
      </c>
      <c r="D984" s="28">
        <v>28609.95</v>
      </c>
      <c r="E984" s="29">
        <v>28609.95</v>
      </c>
      <c r="F984" s="28"/>
      <c r="G984" s="28"/>
      <c r="H984" s="28"/>
      <c r="I984" s="28"/>
      <c r="J984" s="28"/>
      <c r="K984" s="28"/>
      <c r="L984" s="31">
        <f t="shared" si="18"/>
        <v>28609.95</v>
      </c>
    </row>
    <row r="985" spans="1:12" x14ac:dyDescent="0.25">
      <c r="A985" s="27" t="s">
        <v>459</v>
      </c>
      <c r="B985" s="27" t="s">
        <v>460</v>
      </c>
      <c r="C985" s="28">
        <v>91200</v>
      </c>
      <c r="D985" s="28">
        <v>91200</v>
      </c>
      <c r="E985" s="29">
        <v>91200</v>
      </c>
      <c r="F985" s="28"/>
      <c r="G985" s="28"/>
      <c r="H985" s="28"/>
      <c r="I985" s="28"/>
      <c r="J985" s="28"/>
      <c r="K985" s="28"/>
      <c r="L985" s="31">
        <f t="shared" si="18"/>
        <v>91200</v>
      </c>
    </row>
    <row r="986" spans="1:12" x14ac:dyDescent="0.25">
      <c r="A986" s="27" t="s">
        <v>461</v>
      </c>
      <c r="B986" s="27" t="s">
        <v>462</v>
      </c>
      <c r="C986" s="28">
        <v>74100</v>
      </c>
      <c r="D986" s="28">
        <v>74100</v>
      </c>
      <c r="E986" s="29">
        <v>74100</v>
      </c>
      <c r="F986" s="28"/>
      <c r="G986" s="28"/>
      <c r="H986" s="28"/>
      <c r="I986" s="28"/>
      <c r="J986" s="28"/>
      <c r="K986" s="28"/>
      <c r="L986" s="31">
        <f t="shared" si="18"/>
        <v>74100</v>
      </c>
    </row>
    <row r="987" spans="1:12" x14ac:dyDescent="0.25">
      <c r="A987" s="27" t="s">
        <v>463</v>
      </c>
      <c r="B987" s="27" t="s">
        <v>464</v>
      </c>
      <c r="C987" s="28">
        <v>144998.75</v>
      </c>
      <c r="D987" s="28">
        <v>144998.75</v>
      </c>
      <c r="E987" s="29">
        <v>144998.75</v>
      </c>
      <c r="F987" s="28"/>
      <c r="G987" s="28"/>
      <c r="H987" s="28"/>
      <c r="I987" s="28"/>
      <c r="J987" s="28"/>
      <c r="K987" s="28"/>
      <c r="L987" s="31">
        <f t="shared" si="18"/>
        <v>144998.75</v>
      </c>
    </row>
    <row r="988" spans="1:12" x14ac:dyDescent="0.25">
      <c r="A988" s="27" t="s">
        <v>465</v>
      </c>
      <c r="B988" s="27" t="s">
        <v>466</v>
      </c>
      <c r="C988" s="28">
        <v>19487.96</v>
      </c>
      <c r="D988" s="28">
        <v>19487.96</v>
      </c>
      <c r="E988" s="29">
        <v>19487.96</v>
      </c>
      <c r="F988" s="28"/>
      <c r="G988" s="28"/>
      <c r="H988" s="28"/>
      <c r="I988" s="28"/>
      <c r="J988" s="28"/>
      <c r="K988" s="28"/>
      <c r="L988" s="31">
        <f t="shared" si="18"/>
        <v>19487.96</v>
      </c>
    </row>
    <row r="989" spans="1:12" x14ac:dyDescent="0.25">
      <c r="A989" s="27" t="s">
        <v>467</v>
      </c>
      <c r="B989" s="27" t="s">
        <v>468</v>
      </c>
      <c r="C989" s="28">
        <v>5970</v>
      </c>
      <c r="D989" s="28">
        <v>5970</v>
      </c>
      <c r="E989" s="29">
        <v>5970</v>
      </c>
      <c r="F989" s="28"/>
      <c r="G989" s="28"/>
      <c r="H989" s="28"/>
      <c r="I989" s="28"/>
      <c r="J989" s="28"/>
      <c r="K989" s="28"/>
      <c r="L989" s="31">
        <f t="shared" si="18"/>
        <v>5970</v>
      </c>
    </row>
    <row r="990" spans="1:12" x14ac:dyDescent="0.25">
      <c r="A990" s="27" t="s">
        <v>469</v>
      </c>
      <c r="B990" s="27" t="s">
        <v>470</v>
      </c>
      <c r="C990" s="28">
        <v>6805</v>
      </c>
      <c r="D990" s="28">
        <v>1159</v>
      </c>
      <c r="E990" s="29">
        <v>1159</v>
      </c>
      <c r="F990" s="28"/>
      <c r="G990" s="28"/>
      <c r="H990" s="28"/>
      <c r="I990" s="28"/>
      <c r="J990" s="28"/>
      <c r="K990" s="28"/>
      <c r="L990" s="31">
        <f t="shared" si="18"/>
        <v>1159</v>
      </c>
    </row>
    <row r="991" spans="1:12" x14ac:dyDescent="0.25">
      <c r="A991" s="27"/>
      <c r="B991" s="27" t="s">
        <v>471</v>
      </c>
      <c r="C991" s="28">
        <v>65106.81</v>
      </c>
      <c r="D991" s="28">
        <v>114106.81</v>
      </c>
      <c r="E991" s="29"/>
      <c r="F991" s="28"/>
      <c r="G991" s="28"/>
      <c r="H991" s="28"/>
      <c r="I991" s="28"/>
      <c r="J991" s="28"/>
      <c r="K991" s="28"/>
      <c r="L991" s="31"/>
    </row>
    <row r="992" spans="1:12" x14ac:dyDescent="0.25">
      <c r="A992" s="27">
        <v>7308</v>
      </c>
      <c r="B992" s="27" t="s">
        <v>134</v>
      </c>
      <c r="C992" s="28">
        <v>65106.81</v>
      </c>
      <c r="D992" s="28">
        <v>114106.81</v>
      </c>
      <c r="E992" s="29">
        <f>SUM(E993:E994)</f>
        <v>114106.81</v>
      </c>
      <c r="F992" s="28"/>
      <c r="G992" s="28"/>
      <c r="H992" s="28"/>
      <c r="I992" s="28"/>
      <c r="J992" s="28"/>
      <c r="K992" s="28"/>
      <c r="L992" s="31"/>
    </row>
    <row r="993" spans="1:13" x14ac:dyDescent="0.25">
      <c r="A993" s="27" t="s">
        <v>474</v>
      </c>
      <c r="B993" s="27" t="s">
        <v>142</v>
      </c>
      <c r="C993" s="28">
        <v>65106.81</v>
      </c>
      <c r="D993" s="28">
        <v>114106.81</v>
      </c>
      <c r="E993" s="29">
        <v>114106.81</v>
      </c>
      <c r="F993" s="28"/>
      <c r="G993" s="28"/>
      <c r="H993" s="28"/>
      <c r="I993" s="28"/>
      <c r="J993" s="28"/>
      <c r="K993" s="28"/>
      <c r="L993" s="31">
        <f>+D993+G993-I993+J993-K993</f>
        <v>114106.81</v>
      </c>
    </row>
    <row r="994" spans="1:13" x14ac:dyDescent="0.25">
      <c r="A994" s="27"/>
      <c r="B994" s="27" t="s">
        <v>476</v>
      </c>
      <c r="C994" s="28">
        <v>7100</v>
      </c>
      <c r="D994" s="28">
        <v>7100</v>
      </c>
      <c r="E994" s="29"/>
      <c r="F994" s="28"/>
      <c r="G994" s="28"/>
      <c r="H994" s="28"/>
      <c r="I994" s="28"/>
      <c r="J994" s="28"/>
      <c r="K994" s="28"/>
      <c r="L994" s="31"/>
    </row>
    <row r="995" spans="1:13" x14ac:dyDescent="0.25">
      <c r="A995" s="27">
        <v>7308</v>
      </c>
      <c r="B995" s="27" t="s">
        <v>134</v>
      </c>
      <c r="C995" s="28">
        <v>5500</v>
      </c>
      <c r="D995" s="28">
        <v>5500</v>
      </c>
      <c r="E995" s="29">
        <f>SUM(E996)</f>
        <v>5500</v>
      </c>
      <c r="F995" s="28"/>
      <c r="G995" s="28"/>
      <c r="H995" s="28"/>
      <c r="I995" s="28"/>
      <c r="J995" s="28"/>
      <c r="K995" s="28"/>
      <c r="L995" s="31"/>
    </row>
    <row r="996" spans="1:13" x14ac:dyDescent="0.25">
      <c r="A996" s="27" t="s">
        <v>477</v>
      </c>
      <c r="B996" s="27" t="s">
        <v>142</v>
      </c>
      <c r="C996" s="28">
        <v>5500</v>
      </c>
      <c r="D996" s="28">
        <v>5500</v>
      </c>
      <c r="E996" s="29">
        <v>5500</v>
      </c>
      <c r="F996" s="28"/>
      <c r="G996" s="28"/>
      <c r="H996" s="28"/>
      <c r="I996" s="28"/>
      <c r="J996" s="28"/>
      <c r="K996" s="28"/>
      <c r="L996" s="31">
        <f>+D996+G996-I996+J996-K996</f>
        <v>5500</v>
      </c>
    </row>
    <row r="997" spans="1:13" x14ac:dyDescent="0.25">
      <c r="A997" s="80" t="s">
        <v>1197</v>
      </c>
      <c r="B997" s="80" t="s">
        <v>144</v>
      </c>
      <c r="C997" s="48"/>
      <c r="D997" s="48"/>
      <c r="E997" s="48">
        <v>0</v>
      </c>
      <c r="F997" s="48"/>
      <c r="G997" s="48">
        <v>5132</v>
      </c>
      <c r="H997" s="28"/>
      <c r="I997" s="28"/>
      <c r="J997" s="28"/>
      <c r="K997" s="28"/>
      <c r="L997" s="31">
        <f>+D997+G997-I997+J997-K997</f>
        <v>5132</v>
      </c>
    </row>
    <row r="998" spans="1:13" x14ac:dyDescent="0.25">
      <c r="A998" s="27">
        <v>7314</v>
      </c>
      <c r="B998" s="27" t="s">
        <v>151</v>
      </c>
      <c r="C998" s="28">
        <v>1600</v>
      </c>
      <c r="D998" s="28">
        <v>1600</v>
      </c>
      <c r="E998" s="29">
        <f>SUM(E999)</f>
        <v>1600</v>
      </c>
      <c r="F998" s="28"/>
      <c r="G998" s="28"/>
      <c r="H998" s="28"/>
      <c r="I998" s="28"/>
      <c r="J998" s="28"/>
      <c r="K998" s="28"/>
      <c r="L998" s="31"/>
    </row>
    <row r="999" spans="1:13" x14ac:dyDescent="0.25">
      <c r="A999" s="27" t="s">
        <v>478</v>
      </c>
      <c r="B999" s="27" t="s">
        <v>479</v>
      </c>
      <c r="C999" s="28">
        <v>1600</v>
      </c>
      <c r="D999" s="28">
        <v>1600</v>
      </c>
      <c r="E999" s="29">
        <v>1600</v>
      </c>
      <c r="F999" s="28"/>
      <c r="G999" s="28"/>
      <c r="H999" s="28"/>
      <c r="I999" s="28"/>
      <c r="J999" s="28"/>
      <c r="K999" s="28"/>
      <c r="L999" s="31">
        <f>+D999+G999-I999+J999-K999</f>
        <v>1600</v>
      </c>
    </row>
    <row r="1000" spans="1:13" x14ac:dyDescent="0.25">
      <c r="A1000" s="27"/>
      <c r="B1000" s="27" t="s">
        <v>480</v>
      </c>
      <c r="C1000" s="28">
        <v>13805.46</v>
      </c>
      <c r="D1000" s="28">
        <v>13805.46</v>
      </c>
      <c r="E1000" s="29"/>
      <c r="F1000" s="28"/>
      <c r="G1000" s="28"/>
      <c r="H1000" s="28"/>
      <c r="I1000" s="28"/>
      <c r="J1000" s="28"/>
      <c r="K1000" s="28"/>
      <c r="L1000" s="31"/>
    </row>
    <row r="1001" spans="1:13" x14ac:dyDescent="0.25">
      <c r="A1001" s="27">
        <v>7501</v>
      </c>
      <c r="B1001" s="27" t="s">
        <v>192</v>
      </c>
      <c r="C1001" s="28">
        <v>13805.46</v>
      </c>
      <c r="D1001" s="28">
        <v>13805.46</v>
      </c>
      <c r="E1001" s="29">
        <f>SUM(E1002:E1003)</f>
        <v>13805.46</v>
      </c>
      <c r="F1001" s="28"/>
      <c r="G1001" s="28"/>
      <c r="H1001" s="28"/>
      <c r="I1001" s="28"/>
      <c r="J1001" s="28"/>
      <c r="K1001" s="28"/>
      <c r="L1001" s="31"/>
    </row>
    <row r="1002" spans="1:13" x14ac:dyDescent="0.25">
      <c r="A1002" s="27" t="s">
        <v>481</v>
      </c>
      <c r="B1002" s="27" t="s">
        <v>482</v>
      </c>
      <c r="C1002" s="28">
        <v>11552.84</v>
      </c>
      <c r="D1002" s="28">
        <v>11552.84</v>
      </c>
      <c r="E1002" s="29">
        <v>11552.84</v>
      </c>
      <c r="F1002" s="28"/>
      <c r="G1002" s="28"/>
      <c r="H1002" s="28"/>
      <c r="I1002" s="28"/>
      <c r="J1002" s="28"/>
      <c r="K1002" s="28"/>
      <c r="L1002" s="31">
        <f>+D1002+G1002-I1002+J1002-K1002</f>
        <v>11552.84</v>
      </c>
    </row>
    <row r="1003" spans="1:13" x14ac:dyDescent="0.25">
      <c r="A1003" s="27" t="s">
        <v>483</v>
      </c>
      <c r="B1003" s="27" t="s">
        <v>484</v>
      </c>
      <c r="C1003" s="28">
        <v>2252.62</v>
      </c>
      <c r="D1003" s="28">
        <v>2252.62</v>
      </c>
      <c r="E1003" s="29">
        <v>2252.62</v>
      </c>
      <c r="F1003" s="28"/>
      <c r="G1003" s="28"/>
      <c r="H1003" s="28"/>
      <c r="I1003" s="28"/>
      <c r="J1003" s="28"/>
      <c r="K1003" s="28"/>
      <c r="L1003" s="31">
        <f>+D1003+G1003-I1003+J1003-K1003</f>
        <v>2252.62</v>
      </c>
    </row>
    <row r="1004" spans="1:13" x14ac:dyDescent="0.25">
      <c r="A1004" s="27"/>
      <c r="B1004" s="27" t="s">
        <v>1198</v>
      </c>
      <c r="C1004" s="28">
        <v>3128563.42</v>
      </c>
      <c r="D1004" s="28">
        <v>2598563.42</v>
      </c>
      <c r="E1004" s="30">
        <f>SUM(E1008,E1015,E1023)</f>
        <v>2598563.42</v>
      </c>
      <c r="F1004" s="28"/>
      <c r="G1004" s="28"/>
      <c r="H1004" s="28"/>
      <c r="I1004" s="28"/>
      <c r="J1004" s="28"/>
      <c r="K1004" s="28"/>
      <c r="L1004" s="31"/>
      <c r="M1004" s="44">
        <f>SUM(L1005:L1025)</f>
        <v>2668272.42</v>
      </c>
    </row>
    <row r="1005" spans="1:13" x14ac:dyDescent="0.25">
      <c r="A1005" s="27"/>
      <c r="B1005" s="27" t="s">
        <v>1199</v>
      </c>
      <c r="C1005" s="28">
        <v>3128563.42</v>
      </c>
      <c r="D1005" s="28">
        <v>2598563.42</v>
      </c>
      <c r="E1005" s="29"/>
      <c r="F1005" s="28"/>
      <c r="G1005" s="28"/>
      <c r="H1005" s="28"/>
      <c r="I1005" s="28"/>
      <c r="J1005" s="28"/>
      <c r="K1005" s="28"/>
      <c r="L1005" s="31"/>
    </row>
    <row r="1006" spans="1:13" x14ac:dyDescent="0.25">
      <c r="A1006" s="27"/>
      <c r="B1006" s="27" t="s">
        <v>42</v>
      </c>
      <c r="C1006" s="28">
        <v>3128563.42</v>
      </c>
      <c r="D1006" s="28">
        <v>2598563.42</v>
      </c>
      <c r="E1006" s="29"/>
      <c r="F1006" s="28"/>
      <c r="G1006" s="28"/>
      <c r="H1006" s="28"/>
      <c r="I1006" s="28"/>
      <c r="J1006" s="28"/>
      <c r="K1006" s="28"/>
      <c r="L1006" s="31"/>
    </row>
    <row r="1007" spans="1:13" x14ac:dyDescent="0.25">
      <c r="A1007" s="27"/>
      <c r="B1007" s="27" t="s">
        <v>1200</v>
      </c>
      <c r="C1007" s="28">
        <v>577500</v>
      </c>
      <c r="D1007" s="28">
        <v>577500</v>
      </c>
      <c r="E1007" s="29"/>
      <c r="F1007" s="28"/>
      <c r="G1007" s="28"/>
      <c r="H1007" s="28"/>
      <c r="I1007" s="28"/>
      <c r="J1007" s="28"/>
      <c r="K1007" s="28"/>
      <c r="L1007" s="31"/>
    </row>
    <row r="1008" spans="1:13" x14ac:dyDescent="0.25">
      <c r="A1008" s="27">
        <v>5602</v>
      </c>
      <c r="B1008" s="27" t="s">
        <v>1201</v>
      </c>
      <c r="C1008" s="28">
        <v>577500</v>
      </c>
      <c r="D1008" s="28">
        <v>577500</v>
      </c>
      <c r="E1008" s="29">
        <f>SUM(E1009:E1013)</f>
        <v>577500</v>
      </c>
      <c r="F1008" s="28"/>
      <c r="G1008" s="28"/>
      <c r="H1008" s="28"/>
      <c r="I1008" s="28"/>
      <c r="J1008" s="28"/>
      <c r="K1008" s="28"/>
      <c r="L1008" s="31"/>
    </row>
    <row r="1009" spans="1:12" x14ac:dyDescent="0.25">
      <c r="A1009" s="27" t="s">
        <v>1202</v>
      </c>
      <c r="B1009" s="27" t="s">
        <v>1203</v>
      </c>
      <c r="C1009" s="28">
        <v>270000</v>
      </c>
      <c r="D1009" s="28">
        <v>270000</v>
      </c>
      <c r="E1009" s="29">
        <v>270000</v>
      </c>
      <c r="F1009" s="28"/>
      <c r="G1009" s="28"/>
      <c r="H1009" s="28"/>
      <c r="I1009" s="28"/>
      <c r="J1009" s="28"/>
      <c r="K1009" s="28">
        <v>81668</v>
      </c>
      <c r="L1009" s="31">
        <f>+D1009+G1009-I1009+J1009-K1009</f>
        <v>188332</v>
      </c>
    </row>
    <row r="1010" spans="1:12" x14ac:dyDescent="0.25">
      <c r="A1010" s="27" t="s">
        <v>1204</v>
      </c>
      <c r="B1010" s="27" t="s">
        <v>1205</v>
      </c>
      <c r="C1010" s="28">
        <v>150500</v>
      </c>
      <c r="D1010" s="28">
        <v>150500</v>
      </c>
      <c r="E1010" s="29">
        <v>150500</v>
      </c>
      <c r="F1010" s="28"/>
      <c r="G1010" s="28"/>
      <c r="H1010" s="28"/>
      <c r="I1010" s="28"/>
      <c r="J1010" s="28"/>
      <c r="K1010" s="28">
        <v>48479</v>
      </c>
      <c r="L1010" s="31">
        <f>+D1010+G1010-I1010+J1010-K1010</f>
        <v>102021</v>
      </c>
    </row>
    <row r="1011" spans="1:12" x14ac:dyDescent="0.25">
      <c r="A1011" s="27" t="s">
        <v>1206</v>
      </c>
      <c r="B1011" s="27" t="s">
        <v>1207</v>
      </c>
      <c r="C1011" s="28">
        <v>42000</v>
      </c>
      <c r="D1011" s="28">
        <v>42000</v>
      </c>
      <c r="E1011" s="29">
        <v>42000</v>
      </c>
      <c r="F1011" s="28"/>
      <c r="G1011" s="28"/>
      <c r="H1011" s="28"/>
      <c r="I1011" s="28"/>
      <c r="J1011" s="28"/>
      <c r="K1011" s="28">
        <v>30941</v>
      </c>
      <c r="L1011" s="31">
        <f>+D1011+G1011-I1011+J1011-K1011</f>
        <v>11059</v>
      </c>
    </row>
    <row r="1012" spans="1:12" x14ac:dyDescent="0.25">
      <c r="A1012" s="27" t="s">
        <v>1208</v>
      </c>
      <c r="B1012" s="27" t="s">
        <v>1209</v>
      </c>
      <c r="C1012" s="28">
        <v>85000</v>
      </c>
      <c r="D1012" s="28">
        <v>85000</v>
      </c>
      <c r="E1012" s="29">
        <v>85000</v>
      </c>
      <c r="F1012" s="28"/>
      <c r="G1012" s="28"/>
      <c r="H1012" s="28"/>
      <c r="I1012" s="28"/>
      <c r="J1012" s="28"/>
      <c r="K1012" s="28">
        <v>17489</v>
      </c>
      <c r="L1012" s="31">
        <f>+D1012+G1012-I1012+J1012-K1012</f>
        <v>67511</v>
      </c>
    </row>
    <row r="1013" spans="1:12" x14ac:dyDescent="0.25">
      <c r="A1013" s="27" t="s">
        <v>1210</v>
      </c>
      <c r="B1013" s="27" t="s">
        <v>1211</v>
      </c>
      <c r="C1013" s="28">
        <v>30000</v>
      </c>
      <c r="D1013" s="28">
        <v>30000</v>
      </c>
      <c r="E1013" s="29">
        <v>30000</v>
      </c>
      <c r="F1013" s="28"/>
      <c r="G1013" s="28"/>
      <c r="H1013" s="28"/>
      <c r="I1013" s="28"/>
      <c r="J1013" s="28"/>
      <c r="K1013" s="28">
        <v>16304</v>
      </c>
      <c r="L1013" s="31">
        <f>+D1013+G1013-I1013+J1013-K1013</f>
        <v>13696</v>
      </c>
    </row>
    <row r="1014" spans="1:12" x14ac:dyDescent="0.25">
      <c r="A1014" s="27"/>
      <c r="B1014" s="27" t="s">
        <v>1212</v>
      </c>
      <c r="C1014" s="28">
        <v>2367591.75</v>
      </c>
      <c r="D1014" s="28">
        <v>1837591.75</v>
      </c>
      <c r="E1014" s="29"/>
      <c r="F1014" s="28"/>
      <c r="G1014" s="28"/>
      <c r="H1014" s="28"/>
      <c r="I1014" s="28"/>
      <c r="J1014" s="28"/>
      <c r="K1014" s="28"/>
      <c r="L1014" s="31"/>
    </row>
    <row r="1015" spans="1:12" x14ac:dyDescent="0.25">
      <c r="A1015" s="27">
        <v>9602</v>
      </c>
      <c r="B1015" s="27" t="s">
        <v>1213</v>
      </c>
      <c r="C1015" s="28">
        <v>2367591.75</v>
      </c>
      <c r="D1015" s="28">
        <v>1837591.75</v>
      </c>
      <c r="E1015" s="29">
        <f>SUM(E1016:E1021)</f>
        <v>1837591.75</v>
      </c>
      <c r="F1015" s="28"/>
      <c r="G1015" s="28"/>
      <c r="H1015" s="28"/>
      <c r="I1015" s="28"/>
      <c r="J1015" s="28"/>
      <c r="K1015" s="28"/>
      <c r="L1015" s="31"/>
    </row>
    <row r="1016" spans="1:12" x14ac:dyDescent="0.25">
      <c r="A1016" s="27" t="s">
        <v>1214</v>
      </c>
      <c r="B1016" s="27" t="s">
        <v>1215</v>
      </c>
      <c r="C1016" s="28">
        <v>1122211.75</v>
      </c>
      <c r="D1016" s="28">
        <v>932211.75</v>
      </c>
      <c r="E1016" s="29">
        <v>932211.75</v>
      </c>
      <c r="F1016" s="28"/>
      <c r="G1016" s="28"/>
      <c r="H1016" s="28"/>
      <c r="I1016" s="28"/>
      <c r="J1016" s="28">
        <v>280000</v>
      </c>
      <c r="K1016" s="28"/>
      <c r="L1016" s="31">
        <f t="shared" ref="L1016:L1021" si="19">+D1016+G1016-I1016+J1016-K1016</f>
        <v>1212211.75</v>
      </c>
    </row>
    <row r="1017" spans="1:12" x14ac:dyDescent="0.25">
      <c r="A1017" s="27" t="s">
        <v>1216</v>
      </c>
      <c r="B1017" s="27" t="s">
        <v>1217</v>
      </c>
      <c r="C1017" s="28">
        <v>538200</v>
      </c>
      <c r="D1017" s="28">
        <v>538200</v>
      </c>
      <c r="E1017" s="29">
        <v>538200</v>
      </c>
      <c r="F1017" s="28"/>
      <c r="G1017" s="28"/>
      <c r="H1017" s="28"/>
      <c r="I1017" s="28"/>
      <c r="J1017" s="28">
        <v>67354</v>
      </c>
      <c r="K1017" s="28"/>
      <c r="L1017" s="31">
        <f t="shared" si="19"/>
        <v>605554</v>
      </c>
    </row>
    <row r="1018" spans="1:12" x14ac:dyDescent="0.25">
      <c r="A1018" s="27" t="s">
        <v>1218</v>
      </c>
      <c r="B1018" s="27" t="s">
        <v>1219</v>
      </c>
      <c r="C1018" s="28">
        <v>147180</v>
      </c>
      <c r="D1018" s="28">
        <v>147180</v>
      </c>
      <c r="E1018" s="29">
        <v>147180</v>
      </c>
      <c r="F1018" s="28"/>
      <c r="G1018" s="28"/>
      <c r="H1018" s="28"/>
      <c r="I1018" s="28"/>
      <c r="J1018" s="28"/>
      <c r="K1018" s="28">
        <v>22764</v>
      </c>
      <c r="L1018" s="31">
        <f t="shared" si="19"/>
        <v>124416</v>
      </c>
    </row>
    <row r="1019" spans="1:12" x14ac:dyDescent="0.25">
      <c r="A1019" s="27" t="s">
        <v>1220</v>
      </c>
      <c r="B1019" s="27" t="s">
        <v>1221</v>
      </c>
      <c r="C1019" s="28">
        <v>140000</v>
      </c>
      <c r="D1019" s="28">
        <v>70000</v>
      </c>
      <c r="E1019" s="29">
        <v>70000</v>
      </c>
      <c r="F1019" s="28"/>
      <c r="G1019" s="28"/>
      <c r="H1019" s="28"/>
      <c r="I1019" s="28"/>
      <c r="J1019" s="28"/>
      <c r="K1019" s="28"/>
      <c r="L1019" s="31">
        <f t="shared" si="19"/>
        <v>70000</v>
      </c>
    </row>
    <row r="1020" spans="1:12" x14ac:dyDescent="0.25">
      <c r="A1020" s="27" t="s">
        <v>1222</v>
      </c>
      <c r="B1020" s="27" t="s">
        <v>1223</v>
      </c>
      <c r="C1020" s="28">
        <v>350000</v>
      </c>
      <c r="D1020" s="28">
        <v>80000</v>
      </c>
      <c r="E1020" s="29">
        <v>80000</v>
      </c>
      <c r="F1020" s="28"/>
      <c r="G1020" s="28"/>
      <c r="H1020" s="28"/>
      <c r="I1020" s="28"/>
      <c r="J1020" s="28"/>
      <c r="K1020" s="28">
        <v>40000</v>
      </c>
      <c r="L1020" s="31">
        <f t="shared" si="19"/>
        <v>40000</v>
      </c>
    </row>
    <row r="1021" spans="1:12" x14ac:dyDescent="0.25">
      <c r="A1021" s="27" t="s">
        <v>1224</v>
      </c>
      <c r="B1021" s="27" t="s">
        <v>1225</v>
      </c>
      <c r="C1021" s="28">
        <v>70000</v>
      </c>
      <c r="D1021" s="28">
        <v>70000</v>
      </c>
      <c r="E1021" s="29">
        <v>70000</v>
      </c>
      <c r="F1021" s="28"/>
      <c r="G1021" s="28"/>
      <c r="H1021" s="28"/>
      <c r="I1021" s="28"/>
      <c r="J1021" s="28"/>
      <c r="K1021" s="28">
        <v>20000</v>
      </c>
      <c r="L1021" s="31">
        <f t="shared" si="19"/>
        <v>50000</v>
      </c>
    </row>
    <row r="1022" spans="1:12" x14ac:dyDescent="0.25">
      <c r="A1022" s="27"/>
      <c r="B1022" s="27" t="s">
        <v>1226</v>
      </c>
      <c r="C1022" s="28">
        <v>183471.67</v>
      </c>
      <c r="D1022" s="28">
        <v>183471.67</v>
      </c>
      <c r="E1022" s="29"/>
      <c r="F1022" s="28"/>
      <c r="G1022" s="28"/>
      <c r="H1022" s="28"/>
      <c r="I1022" s="28"/>
      <c r="J1022" s="28"/>
      <c r="K1022" s="28"/>
      <c r="L1022" s="31"/>
    </row>
    <row r="1023" spans="1:12" x14ac:dyDescent="0.25">
      <c r="A1023" s="27">
        <v>9701</v>
      </c>
      <c r="B1023" s="27" t="s">
        <v>1227</v>
      </c>
      <c r="C1023" s="28">
        <v>183471.67</v>
      </c>
      <c r="D1023" s="28">
        <v>183471.67</v>
      </c>
      <c r="E1023" s="29">
        <f>SUM(E1024:E1025)</f>
        <v>183471.66999999998</v>
      </c>
      <c r="F1023" s="28"/>
      <c r="G1023" s="28"/>
      <c r="H1023" s="28"/>
      <c r="I1023" s="28"/>
      <c r="J1023" s="28"/>
      <c r="K1023" s="28"/>
      <c r="L1023" s="31"/>
    </row>
    <row r="1024" spans="1:12" x14ac:dyDescent="0.25">
      <c r="A1024" s="27" t="s">
        <v>1228</v>
      </c>
      <c r="B1024" s="27" t="s">
        <v>1229</v>
      </c>
      <c r="C1024" s="28">
        <v>152253.25</v>
      </c>
      <c r="D1024" s="28">
        <v>152253.25</v>
      </c>
      <c r="E1024" s="29">
        <v>152253.25</v>
      </c>
      <c r="F1024" s="28"/>
      <c r="G1024" s="28"/>
      <c r="H1024" s="28"/>
      <c r="I1024" s="28"/>
      <c r="J1024" s="28"/>
      <c r="K1024" s="28"/>
      <c r="L1024" s="31">
        <f>+D1024+G1024-I1024+J1024-K1024</f>
        <v>152253.25</v>
      </c>
    </row>
    <row r="1025" spans="1:13" x14ac:dyDescent="0.25">
      <c r="A1025" s="27" t="s">
        <v>1230</v>
      </c>
      <c r="B1025" s="81" t="s">
        <v>1231</v>
      </c>
      <c r="C1025" s="82">
        <v>31218.42</v>
      </c>
      <c r="D1025" s="82">
        <v>31218.42</v>
      </c>
      <c r="E1025" s="83">
        <v>31218.42</v>
      </c>
      <c r="F1025" s="28"/>
      <c r="G1025" s="28"/>
      <c r="H1025" s="28"/>
      <c r="I1025" s="28"/>
      <c r="J1025" s="28"/>
      <c r="K1025" s="28"/>
      <c r="L1025" s="84">
        <f>+D1025+G1025-I1025+J1025-K1025</f>
        <v>31218.42</v>
      </c>
    </row>
    <row r="1026" spans="1:13" x14ac:dyDescent="0.25">
      <c r="A1026" s="81"/>
      <c r="B1026" s="85" t="s">
        <v>485</v>
      </c>
      <c r="C1026" s="86">
        <v>32807852.129999999</v>
      </c>
      <c r="D1026" s="86">
        <v>32807852.129999999</v>
      </c>
      <c r="E1026" s="87">
        <f>SUM(E6,E229,E333,E733,E1004)</f>
        <v>32807852.129999995</v>
      </c>
      <c r="F1026" s="88"/>
      <c r="G1026" s="88">
        <f t="shared" ref="G1026:L1026" si="20">SUM(G6:G1025)</f>
        <v>1373678.31</v>
      </c>
      <c r="H1026" s="88">
        <f t="shared" si="20"/>
        <v>0</v>
      </c>
      <c r="I1026" s="88">
        <f t="shared" si="20"/>
        <v>0</v>
      </c>
      <c r="J1026" s="88">
        <f t="shared" si="20"/>
        <v>3157357.01</v>
      </c>
      <c r="K1026" s="88">
        <f t="shared" si="20"/>
        <v>3157357.01</v>
      </c>
      <c r="L1026" s="88">
        <f t="shared" si="20"/>
        <v>34170766.440000005</v>
      </c>
      <c r="M1026" s="89">
        <f>SUM(M5:M1025)</f>
        <v>34170766.439999998</v>
      </c>
    </row>
    <row r="1028" spans="1:13" x14ac:dyDescent="0.25">
      <c r="G1028" s="90">
        <f>+E1031</f>
        <v>1373678.31</v>
      </c>
      <c r="K1028" s="26">
        <f>+J1026-K1026</f>
        <v>0</v>
      </c>
      <c r="L1028" s="91">
        <f>SUM(E1026,G1026)</f>
        <v>34181530.439999998</v>
      </c>
    </row>
    <row r="1029" spans="1:13" x14ac:dyDescent="0.25">
      <c r="B1029" t="s">
        <v>1232</v>
      </c>
      <c r="E1029" s="92">
        <v>528188</v>
      </c>
      <c r="G1029" s="26">
        <f>+G1028-G1026</f>
        <v>0</v>
      </c>
      <c r="L1029" s="26">
        <f>SUM(L1026-L1028)</f>
        <v>-10763.999999992549</v>
      </c>
    </row>
    <row r="1030" spans="1:13" x14ac:dyDescent="0.25">
      <c r="B1030" t="s">
        <v>1233</v>
      </c>
      <c r="E1030" s="92">
        <v>845490.31</v>
      </c>
    </row>
    <row r="1031" spans="1:13" x14ac:dyDescent="0.25">
      <c r="E1031" s="93">
        <f>SUM(E1029:E1030)</f>
        <v>1373678.31</v>
      </c>
    </row>
    <row r="1032" spans="1:13" x14ac:dyDescent="0.25">
      <c r="E1032" s="92">
        <f>+E1031-E1030</f>
        <v>528188</v>
      </c>
    </row>
  </sheetData>
  <mergeCells count="6">
    <mergeCell ref="L3:L4"/>
    <mergeCell ref="A3:A4"/>
    <mergeCell ref="B3:B4"/>
    <mergeCell ref="E3:E4"/>
    <mergeCell ref="F3:G3"/>
    <mergeCell ref="H3:I3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40 PI-ENE-DICI</vt:lpstr>
      <vt:lpstr>30 PI-ENE-DICI</vt:lpstr>
      <vt:lpstr>20 PI-ENE-DICI</vt:lpstr>
      <vt:lpstr>10 PI-ENEDICI.</vt:lpstr>
      <vt:lpstr>PRIMERA REFORMA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Margarita Andy Lopez</dc:creator>
  <cp:lastModifiedBy>Marcelina Margarita Andy Lopez</cp:lastModifiedBy>
  <cp:lastPrinted>2018-04-26T20:33:34Z</cp:lastPrinted>
  <dcterms:created xsi:type="dcterms:W3CDTF">2018-04-20T20:08:38Z</dcterms:created>
  <dcterms:modified xsi:type="dcterms:W3CDTF">2018-04-27T13:04:07Z</dcterms:modified>
</cp:coreProperties>
</file>